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Users/Enrique/Dropbox/002 - MERIDYAM ACADEMY/200 - PRODUCTO/101 - PROGRAMAS Y CURSOS/PROGRAMA 3 - SOCIOS DE NEGOCIOS/001 - V.2.o - Curso Herramienta 4506 Distribución Utilidades y Participación Accionaria 2.0/"/>
    </mc:Choice>
  </mc:AlternateContent>
  <xr:revisionPtr revIDLastSave="0" documentId="8_{6CF911F7-AB89-0742-B82F-767DAA2640FA}" xr6:coauthVersionLast="36" xr6:coauthVersionMax="36" xr10:uidLastSave="{00000000-0000-0000-0000-000000000000}"/>
  <bookViews>
    <workbookView xWindow="0" yWindow="0" windowWidth="27320" windowHeight="15360" xr2:uid="{C38E26E9-2A7A-6441-BC3E-433D51FB19E0}"/>
  </bookViews>
  <sheets>
    <sheet name="Portada" sheetId="2" r:id="rId1"/>
    <sheet name="Instrucciones" sheetId="3" r:id="rId2"/>
    <sheet name="Herramienta 4506 (Vacía)" sheetId="4" r:id="rId3"/>
    <sheet name="Herramienta 4506 (Ejemplo) " sheetId="1" r:id="rId4"/>
    <sheet name="Resumen Aportes" sheetId="5" r:id="rId5"/>
    <sheet name="Socio Inversionista" sheetId="6" r:id="rId6"/>
  </sheets>
  <definedNames>
    <definedName name="_xlnm.Print_Area" localSheetId="3">'Herramienta 4506 (Ejemplo) '!$A$2:$L$36</definedName>
    <definedName name="_xlnm.Print_Area" localSheetId="2">'Herramienta 4506 (Vacía)'!$A$2:$N$39</definedName>
    <definedName name="_xlnm.Print_Area" localSheetId="1">Instrucciones!$A$1:$C$55</definedName>
    <definedName name="_xlnm.Print_Area" localSheetId="0">Portada!$B$2:$B$37</definedName>
    <definedName name="_xlnm.Print_Area" localSheetId="4">'Resumen Aportes'!$C$3:$G$54</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5" l="1"/>
  <c r="H14" i="5"/>
  <c r="H13" i="5"/>
  <c r="H12" i="5"/>
  <c r="H11" i="5"/>
  <c r="H10" i="5"/>
  <c r="H9" i="5"/>
  <c r="C5" i="5"/>
  <c r="A4" i="1"/>
  <c r="O11" i="6"/>
  <c r="I11" i="6"/>
  <c r="I10" i="6"/>
  <c r="J12" i="6"/>
  <c r="I12" i="6"/>
  <c r="D11" i="6"/>
  <c r="D10" i="6"/>
  <c r="J14" i="6"/>
  <c r="K11" i="6"/>
  <c r="K10" i="6"/>
  <c r="K12" i="6"/>
  <c r="F10" i="6"/>
  <c r="M10" i="6"/>
  <c r="E14" i="6"/>
  <c r="H14" i="6"/>
  <c r="C14" i="6"/>
  <c r="D14" i="6"/>
  <c r="F11" i="6"/>
  <c r="M11" i="6"/>
  <c r="K14" i="6"/>
  <c r="I14" i="6"/>
  <c r="F14" i="6"/>
  <c r="C15" i="5"/>
  <c r="D44" i="5"/>
  <c r="C14" i="5"/>
  <c r="C44" i="5"/>
  <c r="C13" i="5"/>
  <c r="G39" i="5"/>
  <c r="C12" i="5"/>
  <c r="F39" i="5"/>
  <c r="C11" i="5"/>
  <c r="E39" i="5"/>
  <c r="C10" i="5"/>
  <c r="D39" i="5"/>
  <c r="C9" i="5"/>
  <c r="C39" i="5"/>
  <c r="G17" i="5"/>
  <c r="L26" i="1"/>
  <c r="K28" i="4"/>
  <c r="L28" i="4"/>
  <c r="O32" i="4"/>
  <c r="N32" i="4"/>
  <c r="J28" i="4"/>
  <c r="I28" i="4"/>
  <c r="H28" i="4"/>
  <c r="G28" i="4"/>
  <c r="F28" i="4"/>
  <c r="E28" i="4"/>
  <c r="D28" i="4"/>
  <c r="N26" i="4"/>
  <c r="N24" i="4"/>
  <c r="N22" i="4"/>
  <c r="N20" i="4"/>
  <c r="N18" i="4"/>
  <c r="N16" i="4"/>
  <c r="N14" i="4"/>
  <c r="N12" i="4"/>
  <c r="N10" i="4"/>
  <c r="N8" i="4"/>
  <c r="L28" i="1"/>
  <c r="L24" i="1"/>
  <c r="L22" i="1"/>
  <c r="L20" i="1"/>
  <c r="L18" i="1"/>
  <c r="L16" i="1"/>
  <c r="L14" i="1"/>
  <c r="L12" i="1"/>
  <c r="L10" i="1"/>
  <c r="N28" i="4"/>
  <c r="I30" i="4"/>
  <c r="N30" i="4"/>
  <c r="D30" i="4"/>
  <c r="F30" i="4"/>
  <c r="L30" i="4"/>
  <c r="K30" i="4"/>
  <c r="G30" i="4"/>
  <c r="H30" i="4"/>
  <c r="E30" i="4"/>
  <c r="J30" i="4"/>
  <c r="O28" i="4"/>
  <c r="J30" i="1"/>
  <c r="D15" i="5"/>
  <c r="I30" i="1"/>
  <c r="D14" i="5"/>
  <c r="H30" i="1"/>
  <c r="D13" i="5"/>
  <c r="G30" i="1"/>
  <c r="D12" i="5"/>
  <c r="F30" i="1"/>
  <c r="D11" i="5"/>
  <c r="E30" i="1"/>
  <c r="D10" i="5"/>
  <c r="D30" i="1"/>
  <c r="D9" i="5"/>
  <c r="L8" i="1"/>
  <c r="D17" i="5"/>
  <c r="E15" i="5"/>
  <c r="O30" i="4"/>
  <c r="L30" i="1"/>
  <c r="D32" i="1"/>
  <c r="E11" i="5"/>
  <c r="E14" i="5"/>
  <c r="F14" i="5"/>
  <c r="E10" i="5"/>
  <c r="F10" i="5"/>
  <c r="E13" i="5"/>
  <c r="F13" i="5"/>
  <c r="E9" i="5"/>
  <c r="F9" i="5"/>
  <c r="E12" i="5"/>
  <c r="E32" i="1"/>
  <c r="H32" i="1"/>
  <c r="J32" i="1"/>
  <c r="F32" i="1"/>
  <c r="M30" i="1"/>
  <c r="G32" i="1"/>
  <c r="L32" i="1"/>
  <c r="I32" i="1"/>
  <c r="F17" i="5"/>
  <c r="E17" i="5"/>
  <c r="M32" i="1"/>
  <c r="M14" i="6"/>
  <c r="P14" i="6"/>
  <c r="P10" i="6"/>
  <c r="P11" i="6"/>
  <c r="P12" i="6"/>
  <c r="N12" i="6"/>
  <c r="O12" i="6"/>
  <c r="N10" i="6"/>
  <c r="O10" i="6"/>
  <c r="N14" i="6"/>
</calcChain>
</file>

<file path=xl/sharedStrings.xml><?xml version="1.0" encoding="utf-8"?>
<sst xmlns="http://schemas.openxmlformats.org/spreadsheetml/2006/main" count="304" uniqueCount="100">
  <si>
    <t>Herramientas elaboradas por Enrique Núñez para FundaPymes.com ©</t>
  </si>
  <si>
    <t xml:space="preserve"> </t>
  </si>
  <si>
    <t>INDUSTRIAS LA PONDEROSA S.A.</t>
  </si>
  <si>
    <t>Cálculo de la Participación Accionaria y la Distribución de Utilidades</t>
  </si>
  <si>
    <t>Detalles de los Aportes Realizados</t>
  </si>
  <si>
    <t>Socio 1</t>
  </si>
  <si>
    <t>Socio 2</t>
  </si>
  <si>
    <t>Socio 3</t>
  </si>
  <si>
    <t>Socio 4</t>
  </si>
  <si>
    <t>Socio 5</t>
  </si>
  <si>
    <t>Socio 6</t>
  </si>
  <si>
    <t>Socio 7</t>
  </si>
  <si>
    <t>Socio 8</t>
  </si>
  <si>
    <t>Total</t>
  </si>
  <si>
    <t>Dinero en efectivo al iniciar el proyecto</t>
  </si>
  <si>
    <t>Solo se anota el monto que realmente es depositado, no el prometido que se va a depositar.</t>
  </si>
  <si>
    <t>Dinero para el primer año de operación</t>
  </si>
  <si>
    <t>Se anota el monto total que los socios se comprometen a aportar mediante aportes adicionales durante los primeros doce meses de operación, respaldado con un pagaré.</t>
  </si>
  <si>
    <t>Estudio de Factibilidad y/o Diseño del Producto</t>
  </si>
  <si>
    <t>Uno de los aportes más difíciles de valorar.  El socio que realizó el estudio puede estimar las horas invertidas y multiplicarlo por el precio que cobraría un profesional por realizar una investigación igual.</t>
  </si>
  <si>
    <t>El aporte de la "idea de negocios" novedosa</t>
  </si>
  <si>
    <t>El valor que se le debe asignar a una "idea de negocios" puede ser muy subjetivo.  Si se cuenta con un Plan de Negocios, éste incluye las proyecciones del Flujo de Caja y el cálculo del valor actual de los flujos futuros.  Se podría utilizar ese datos para asignarle un valor de la idea.</t>
  </si>
  <si>
    <t>Aporte de conocimientos</t>
  </si>
  <si>
    <t>Puede ser valorado en los dos puntos anteriores por la concepción de la idea, el estudio o el diseño; pero también por el conocimiento de poder implementar y arrancar el negocio.  Generalmente podría ser un valor negociado y aceptado por todos los socios.</t>
  </si>
  <si>
    <t>Aporte en Alquiler de local, maquinaria o equipo.</t>
  </si>
  <si>
    <t>Sencillo de valorar.  Se establece el tiempo durante el cual será dado en condición de alquiler el bien sin que la empresa tenga que pagar un alquiler mensual por él.  El precio será el precio de mercado que un particular cobraría a la empresa por ese bien alquilado.</t>
  </si>
  <si>
    <t>Aporte de trabajo (tiempo invertido) en la empresa</t>
  </si>
  <si>
    <t>Aporte polémico.  Si se promete un tiempo cumplido es porque la empresa lo requiere y el socio se compromete efectivamente a aportarlo.  Primero se define la labor que es requerida, la cantidad de horas invertidas y el salario que se pagaría en ese puesto a una persona con las capacidades necesarias, que se asume que tiene el socio.  Se calcula el salario mensual que se pagaría a un particular y se multiplica por los meses que esa persona trabajaría sin retirar dinero en la empresa.</t>
  </si>
  <si>
    <t>Negocio en marcha</t>
  </si>
  <si>
    <t>Cuando un empresario ya tiene un negocio en marcha, vendiendo y facturando, generando flujo de caja y llama a otros a incorporarse en la empresa.  El negocio consiste en vender una parte de las acciones de la empresa.  En este caso se deben contratar los servicios de un consultor experto en valoración de empresas para realizar el estudio.  Calculado el valor, los socios que desean incorporarse resuelven el monto del aporte y ese aporte dividido entre el valor de la empresa será el porcentaje de acciones que les corresponde.</t>
  </si>
  <si>
    <t>Contactos / Cartera de Clientes / Cartera de Proveedores</t>
  </si>
  <si>
    <t>Aporte difícil de valorar.  En primer lugar, el socio que dice tener capacidad para realizar estos aportes deberá demostrar o comprometerse a demostrar que tiene esos contactos y que la calidad de ellos realmente agrega valor a la empresa.  Este porcentaje de acciones se puede retener hasta que el socio documente los contactos y se determine que son de valor.  El valor es bastante caprichoso y el sentido común de los socios es el que debe prevalecer para asignar un valor a este aporte. ¿Cuánto costaría comprar o crear esos contactos si ninguno de los socios lo tuviera?</t>
  </si>
  <si>
    <t>Otros Aportes</t>
  </si>
  <si>
    <t>La gama de posibilidades es inmensa.  No se pueden agregar todas.  En este espacio agrega los que  puedan surgir.</t>
  </si>
  <si>
    <t>Valor Total de los Aportes</t>
  </si>
  <si>
    <t>Cálculo de los Porcentajes</t>
  </si>
  <si>
    <t>Negociación Final pactada por los socios</t>
  </si>
  <si>
    <t>______________________________________________________________________________________________________________________________________________________________________________________</t>
  </si>
  <si>
    <t>Firmas de los Socios Aceptando el Acuerdo</t>
  </si>
  <si>
    <t>Herramienta 4506.v1a</t>
  </si>
  <si>
    <t>Esta Herramienta ha sido diseñada y preparada por Enrique Núñez para FundaPymes.com.  Todos los Derechos Reservados.  Prohibida su reproducción total o parcial.  Es solo para uso de quién la adquirió en la Tienda Virtual de FundaPymes.com 2015.  Para más información o para obtener más herramientas escriba a info@fundapymes.com</t>
  </si>
  <si>
    <t>HERRAMIENTA 4506</t>
  </si>
  <si>
    <t>Instrucciones Generales para su uso.</t>
  </si>
  <si>
    <t>Alcance</t>
  </si>
  <si>
    <t>En el blog de www.fundapymes.com tenemos varios artículos que hablan sobre cómo incorporar socios de negocios en la empresa.  Uno de los temas que más consultan es cómo se determina el porcentaje de acciones y cómo se distribuyen las ganancias.</t>
  </si>
  <si>
    <t>Las ganancias se distribuyen por mutuo acuerdo de los socios en la Asamblea de Accionistas todos los años; pero conviene que haya un acuerdo de a partir de cuándo la empresa estaría en capacidad de distribuir acciones y qué porcentaje sería distribuido.</t>
  </si>
  <si>
    <t>Una confusión que se da con frecuencia es cuándo los socios empiezar a retirar sus aportes.  Los aportes nunca se retiran, lo que se retiran son las utilidades.  Si la empresa es rentable, entonces las utilidades distribuidas llegarían a sumar en algún momento el capital invertido.  Eso significa recuperar el capital. Luego el socio seguirá recibiendo utilidades si la empresa sigue prosperando.</t>
  </si>
  <si>
    <t>Esta herramienta es una ayuda práctica para ir enumerando los aportes que cada socio está dispuesto a hacer a la empresa.  Agregamos 10 opciones, lo más usuales, pero pueden haber muchas más.  La hoja tiene sus propias instrucciones de cómo deberían ser valorados cada uno de los aprtes.</t>
  </si>
  <si>
    <t>Instrucciones:</t>
  </si>
  <si>
    <t>Grabe esta Herramienta en su computadora con un nombre apropiado. Ejemplo:</t>
  </si>
  <si>
    <t xml:space="preserve">     Empresaxxxx_Calculo_de_la_participacion_accionaria</t>
  </si>
  <si>
    <t>Recomendamos comenzar con el nombre, luego el tipo de archivo.</t>
  </si>
  <si>
    <t>Cambie el nombre de la empresa solo en la página "Herramienta", esto hará que se cambie automáticamente en todas las demás.</t>
  </si>
  <si>
    <t>Digite la fecha en que se está confeccionando la hoja.   Hágalo en la celda A6 de la página "Herramienta"</t>
  </si>
  <si>
    <t>Para completar esta herramienta cada socio debe poner "sobre la mesa" los aportes que está dispuesto a realizar al negocio.  El compromiso debe ser claro, convincente y transparente. Lo que se prometa y no se cumpla sería descontado de las acciones eventualmente por la Junta de Accionistas.</t>
  </si>
  <si>
    <t>Llegar a completar esta herramienta es un proceso de negogación muy valioso, porque lleva a tocar temas relacionados con la operación, la distribución de utilidades, la participación de los socios en la toma de decisiones, los objetos, el dinero, los conocimientos y el tiempo que cada socio aportará en la empresa.</t>
  </si>
  <si>
    <t>Las negociaciones relacionadas con los salarios de  los socios serán la base para la contratación en delante de familiares que se incorporen a la empresa.  Decidir si esos salarios son pagados o si el socio los deja en la empresa como parte de su aporte es un tema álgido; pero que debe quedar totalmente claro.</t>
  </si>
  <si>
    <t>Los 10 puntos señalados son una guía para ir negociando temas.  En los puntos donde no hay aporte simplemente se colocan ceros.  Si hay aportes que no están en lista se agregan al final, cuidando que sean sumados en el total.  En un documento aparte conviene explicar cómo se fueron calculando cada uno de los aportes.</t>
  </si>
  <si>
    <t>La hoja suma abajo los aportes de cada socio y el total de aportes por rubro, así como el total general que representa el 100%.  Luego la misma hoja calcula en la penúltima línea el porcentaje de aportes de cada socio. Esta será la base de la negociación final.  En la última línea se anotarán los porcentajes finalmente negocios.  Es sano que la diferencia entre los aportes pactados y los propuestos por la hoja se ajusten mediante pagos entre los socios para ajustar la diferencia.</t>
  </si>
  <si>
    <t>Al llegar a una negociación en firme, se recomienda imprimir una hoja para cada socio y que todos firmen.  Este documento se debe considerar como anexo importante al pacto constitutivo y al acuerdo privado de socios que siempre se recomienda.  Uno de los mayores conflictos que se presentan en las empresa es casualmente porque después de muchos años, los socios no recuerdan o cada uno tiene su versión de cómo fueron calculados los aportes y cuál fue el aporte real de cada uno.</t>
  </si>
  <si>
    <t>Analizar e Imprimir</t>
  </si>
  <si>
    <t>La recomendación es leer, discutir y negociar las partidas asignadas en cada una de las líneas de esta herramienta.  Conviene levantar una acta adicional en donde se explique cómo se llegó al cálculo de cada una de ellas.  Ambos documentos, después de haber sido resuelto el convenio y llegado a los acuerdos necesarios debe ser impreso y firmado por todos los socios.  Sería perfecto que un notario autentique las firmas de quienes firman.</t>
  </si>
  <si>
    <r>
      <t>Recuerde que la razón de ser de la contabilidad en las empresas es: "</t>
    </r>
    <r>
      <rPr>
        <i/>
        <sz val="12"/>
        <color theme="1"/>
        <rFont val="Helvetica Light"/>
      </rPr>
      <t>Entregar información financiera, oportuna y confiable para el proceso de control gerencial y toma de decisiones</t>
    </r>
    <r>
      <rPr>
        <sz val="12"/>
        <color theme="1"/>
        <rFont val="Helvetica Light"/>
      </rPr>
      <t>."</t>
    </r>
  </si>
  <si>
    <t>&gt;&gt;&gt;&gt; Importante: Esto debe dar 100%</t>
  </si>
  <si>
    <t>Socio 9</t>
  </si>
  <si>
    <t>Día y Fecha</t>
  </si>
  <si>
    <t>HOMBRE DE TU EMPRESA</t>
  </si>
  <si>
    <t>Socios</t>
  </si>
  <si>
    <t>Monto Aportado</t>
  </si>
  <si>
    <t>Roberto</t>
  </si>
  <si>
    <t>Porcentaje</t>
  </si>
  <si>
    <t>Natalia</t>
  </si>
  <si>
    <t>Caetano</t>
  </si>
  <si>
    <t>Lila</t>
  </si>
  <si>
    <t>Agustín</t>
  </si>
  <si>
    <t>Chavela</t>
  </si>
  <si>
    <t>José Luis</t>
  </si>
  <si>
    <t>Redondear</t>
  </si>
  <si>
    <t>Decision Final</t>
  </si>
  <si>
    <t>________________</t>
  </si>
  <si>
    <t>X</t>
  </si>
  <si>
    <t>Fecha</t>
  </si>
  <si>
    <t>_________________________</t>
  </si>
  <si>
    <t>Firmas son Auténticas</t>
  </si>
  <si>
    <t>Impacto del Ingreso de un Socio Inversionista</t>
  </si>
  <si>
    <t>Socio Perez</t>
  </si>
  <si>
    <t>Socio Ramírez</t>
  </si>
  <si>
    <t>Cantidad de Acciones</t>
  </si>
  <si>
    <t>Valor en Libros</t>
  </si>
  <si>
    <t>SITUACIÓN ACTUAL</t>
  </si>
  <si>
    <t>Socio Inversionista</t>
  </si>
  <si>
    <t>PA %</t>
  </si>
  <si>
    <t>OPCIÓN A - PRECIO ACCIÓN $1,000</t>
  </si>
  <si>
    <t>Valor Acción</t>
  </si>
  <si>
    <t>Valor Empresa</t>
  </si>
  <si>
    <t>OPCIÓN B - PRECIO ACCIÓN $6,200</t>
  </si>
  <si>
    <t>Sábado, 31 de Agosto del 2019</t>
  </si>
  <si>
    <t>Entrega de activos fijo: terrenos, instalaciones, vehículos.</t>
  </si>
  <si>
    <t>Se valorar el valor de mercado mediante una investigación y/o cotizaciones en el mercado local, o la contratación de un perito o valorador experto en el bien.</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</si>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</sst>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_-;\-* #,##0.00_-;_-* &quot;-&quot;_-;_-@_-"/>
    <numFmt numFmtId="165" formatCode="[$$-409]#,##0.00_ ;[Red]\-[$$-409]#,##0.00\ "/>
    <numFmt numFmtId="166" formatCode="[$$-409]#,##0_ ;[Red]\-[$$-409]#,##0\ "/>
  </numFmts>
  <fonts count="41">
    <font>
      <sz val="12"/>
      <color theme="1"/>
      <name val="Calibri"/>
      <family val="2"/>
      <scheme val="minor"/>
    </font>
    <font>
      <sz val="12"/>
      <color theme="1"/>
      <name val="Calibri"/>
      <family val="2"/>
      <scheme val="minor"/>
    </font>
    <font>
      <sz val="12"/>
      <color theme="0"/>
      <name val="Helvetica Light"/>
    </font>
    <font>
      <sz val="12"/>
      <color theme="1"/>
      <name val="Helvetica Light"/>
    </font>
    <font>
      <sz val="12"/>
      <color theme="8" tint="-0.249977111117893"/>
      <name val="Helvetica Light"/>
    </font>
    <font>
      <sz val="12"/>
      <color theme="8" tint="-0.249977111117893"/>
      <name val="Calibri"/>
      <family val="2"/>
      <scheme val="minor"/>
    </font>
    <font>
      <b/>
      <sz val="20"/>
      <color theme="1"/>
      <name val="Helvetica Light"/>
    </font>
    <font>
      <b/>
      <sz val="12"/>
      <color theme="1"/>
      <name val="Helvetica Light"/>
    </font>
    <font>
      <b/>
      <sz val="16"/>
      <color theme="1"/>
      <name val="Helvetica Light"/>
    </font>
    <font>
      <b/>
      <sz val="16"/>
      <color theme="8" tint="-0.249977111117893"/>
      <name val="Helvetica Light"/>
    </font>
    <font>
      <b/>
      <sz val="14"/>
      <color theme="1"/>
      <name val="Helvetica "/>
    </font>
    <font>
      <b/>
      <sz val="12"/>
      <color theme="1"/>
      <name val="Helvetica "/>
    </font>
    <font>
      <b/>
      <sz val="18"/>
      <color theme="1"/>
      <name val="Helvetica "/>
    </font>
    <font>
      <sz val="16"/>
      <color theme="1"/>
      <name val="Helvetica Light"/>
    </font>
    <font>
      <b/>
      <sz val="14"/>
      <color theme="1"/>
      <name val="Helvetica Light"/>
    </font>
    <font>
      <sz val="10"/>
      <color theme="1"/>
      <name val="Helvetica Light"/>
    </font>
    <font>
      <b/>
      <sz val="12"/>
      <color rgb="FFFF0000"/>
      <name val="Helvetica Light"/>
    </font>
    <font>
      <sz val="11"/>
      <color theme="1"/>
      <name val="Helvetica Light"/>
    </font>
    <font>
      <b/>
      <sz val="12"/>
      <color theme="0" tint="-0.499984740745262"/>
      <name val="Helvetica Light"/>
    </font>
    <font>
      <sz val="10"/>
      <color theme="0" tint="-0.499984740745262"/>
      <name val="Arial"/>
      <family val="2"/>
    </font>
    <font>
      <b/>
      <sz val="14"/>
      <color theme="8" tint="-0.249977111117893"/>
      <name val="Arial"/>
      <family val="2"/>
    </font>
    <font>
      <b/>
      <sz val="12"/>
      <color theme="8" tint="-0.249977111117893"/>
      <name val="Helvetica Light"/>
    </font>
    <font>
      <i/>
      <sz val="12"/>
      <color theme="1"/>
      <name val="Helvetica Light"/>
    </font>
    <font>
      <b/>
      <sz val="14"/>
      <color theme="0"/>
      <name val="Helvetica"/>
      <family val="2"/>
    </font>
    <font>
      <b/>
      <sz val="12"/>
      <color theme="8" tint="-0.249977111117893"/>
      <name val="Calibri"/>
      <family val="2"/>
      <scheme val="minor"/>
    </font>
    <font>
      <b/>
      <sz val="12"/>
      <color theme="1"/>
      <name val="Arial"/>
      <family val="2"/>
    </font>
    <font>
      <b/>
      <sz val="20"/>
      <color theme="1"/>
      <name val="Arial"/>
      <family val="2"/>
    </font>
    <font>
      <b/>
      <sz val="20"/>
      <color theme="0"/>
      <name val="Arial"/>
      <family val="2"/>
    </font>
    <font>
      <b/>
      <sz val="14"/>
      <color theme="1"/>
      <name val="Calibri"/>
      <family val="2"/>
      <scheme val="minor"/>
    </font>
    <font>
      <b/>
      <sz val="20"/>
      <color rgb="FF000000"/>
      <name val="Helvetica Light"/>
    </font>
    <font>
      <b/>
      <sz val="12"/>
      <color rgb="FF000000"/>
      <name val="Helvetica Light"/>
    </font>
    <font>
      <b/>
      <sz val="16"/>
      <color rgb="FF000000"/>
      <name val="Helvetica Light"/>
    </font>
    <font>
      <sz val="12"/>
      <color rgb="FF000000"/>
      <name val="Helvetica Light"/>
    </font>
    <font>
      <sz val="12"/>
      <color rgb="FF000000"/>
      <name val="Calibri"/>
      <family val="2"/>
      <scheme val="minor"/>
    </font>
    <font>
      <sz val="14"/>
      <color theme="0"/>
      <name val="Helvetica"/>
      <family val="2"/>
    </font>
    <font>
      <sz val="12"/>
      <color theme="0"/>
      <name val="Helvetica"/>
      <family val="2"/>
    </font>
    <font>
      <b/>
      <sz val="11"/>
      <color theme="0"/>
      <name val="Helvetica Light"/>
    </font>
    <font>
      <b/>
      <sz val="11"/>
      <color theme="1"/>
      <name val="Calibri"/>
      <family val="2"/>
      <scheme val="minor"/>
    </font>
    <font>
      <b/>
      <sz val="12"/>
      <color theme="1" tint="0.34998626667073579"/>
      <name val="Arial"/>
      <family val="2"/>
    </font>
    <font>
      <b/>
      <sz val="16"/>
      <color theme="1" tint="0.34998626667073579"/>
      <name val="Arial"/>
      <family val="2"/>
    </font>
    <font>
      <b/>
      <sz val="18"/>
      <color theme="1" tint="0.34998626667073579"/>
      <name val="Arial"/>
      <family val="2"/>
    </font>
  </fonts>
  <fills count="14">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00"/>
        <bgColor indexed="64"/>
      </patternFill>
    </fill>
    <fill>
      <patternFill patternType="solid">
        <fgColor rgb="FF306D9E"/>
        <bgColor indexed="64"/>
      </patternFill>
    </fill>
    <fill>
      <patternFill patternType="solid">
        <fgColor rgb="FFFFFF00"/>
        <bgColor rgb="FF000000"/>
      </patternFill>
    </fill>
    <fill>
      <patternFill patternType="solid">
        <fgColor theme="0"/>
        <bgColor rgb="FF000000"/>
      </patternFill>
    </fill>
    <fill>
      <patternFill patternType="solid">
        <fgColor theme="1" tint="0.34998626667073579"/>
        <bgColor indexed="64"/>
      </patternFill>
    </fill>
    <fill>
      <patternFill patternType="solid">
        <fgColor theme="1" tint="0.249977111117893"/>
        <bgColor rgb="FF000000"/>
      </patternFill>
    </fill>
    <fill>
      <patternFill patternType="solid">
        <fgColor theme="4" tint="0.79998168889431442"/>
        <bgColor rgb="FF000000"/>
      </patternFill>
    </fill>
    <fill>
      <patternFill patternType="solid">
        <fgColor theme="2" tint="-0.499984740745262"/>
        <bgColor indexed="64"/>
      </patternFill>
    </fill>
  </fills>
  <borders count="21">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auto="1"/>
      </top>
      <bottom style="medium">
        <color auto="1"/>
      </bottom>
      <diagonal/>
    </border>
    <border>
      <left/>
      <right style="hair">
        <color theme="0" tint="-0.499984740745262"/>
      </right>
      <top style="thin">
        <color auto="1"/>
      </top>
      <bottom style="medium">
        <color auto="1"/>
      </bottom>
      <diagonal/>
    </border>
    <border>
      <left/>
      <right/>
      <top style="thin">
        <color auto="1"/>
      </top>
      <bottom/>
      <diagonal/>
    </border>
    <border>
      <left/>
      <right/>
      <top/>
      <bottom style="medium">
        <color theme="8" tint="-0.249977111117893"/>
      </bottom>
      <diagonal/>
    </border>
    <border>
      <left style="medium">
        <color theme="0"/>
      </left>
      <right style="medium">
        <color theme="0"/>
      </right>
      <top style="medium">
        <color theme="0"/>
      </top>
      <bottom style="medium">
        <color theme="0"/>
      </bottom>
      <diagonal/>
    </border>
    <border>
      <left style="hair">
        <color rgb="FF808080"/>
      </left>
      <right style="hair">
        <color rgb="FF808080"/>
      </right>
      <top style="hair">
        <color rgb="FF808080"/>
      </top>
      <bottom style="hair">
        <color rgb="FF808080"/>
      </bottom>
      <diagonal/>
    </border>
    <border>
      <left/>
      <right style="hair">
        <color rgb="FF808080"/>
      </right>
      <top style="hair">
        <color rgb="FF808080"/>
      </top>
      <bottom style="hair">
        <color rgb="FF808080"/>
      </bottom>
      <diagonal/>
    </border>
    <border>
      <left style="hair">
        <color rgb="FF808080"/>
      </left>
      <right style="hair">
        <color rgb="FF808080"/>
      </right>
      <top/>
      <bottom style="hair">
        <color rgb="FF808080"/>
      </bottom>
      <diagonal/>
    </border>
    <border>
      <left/>
      <right style="hair">
        <color rgb="FF808080"/>
      </right>
      <top/>
      <bottom style="hair">
        <color rgb="FF808080"/>
      </bottom>
      <diagonal/>
    </border>
    <border>
      <left/>
      <right style="hair">
        <color rgb="FF808080"/>
      </right>
      <top style="thin">
        <color indexed="64"/>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hair">
        <color rgb="FF808080"/>
      </left>
      <right style="hair">
        <color rgb="FF808080"/>
      </right>
      <top style="thin">
        <color indexed="64"/>
      </top>
      <bottom style="medium">
        <color indexed="64"/>
      </bottom>
      <diagonal/>
    </border>
    <border>
      <left/>
      <right style="medium">
        <color theme="0"/>
      </right>
      <top/>
      <bottom/>
      <diagonal/>
    </border>
    <border>
      <left/>
      <right style="medium">
        <color theme="0"/>
      </right>
      <top/>
      <bottom style="medium">
        <color theme="0"/>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2" fillId="2" borderId="0" xfId="0" applyFont="1" applyFill="1" applyAlignment="1">
      <alignment vertical="center"/>
    </xf>
    <xf numFmtId="0" fontId="2" fillId="3" borderId="0" xfId="0" applyFont="1" applyFill="1" applyAlignment="1">
      <alignment vertical="center"/>
    </xf>
    <xf numFmtId="0" fontId="3" fillId="4" borderId="0" xfId="0" applyFont="1" applyFill="1"/>
    <xf numFmtId="164" fontId="3" fillId="4" borderId="0" xfId="1" applyNumberFormat="1" applyFont="1" applyFill="1" applyAlignment="1">
      <alignment horizontal="center"/>
    </xf>
    <xf numFmtId="0" fontId="3" fillId="3" borderId="0" xfId="0" applyFont="1" applyFill="1"/>
    <xf numFmtId="0" fontId="4" fillId="3" borderId="0" xfId="0" applyFont="1" applyFill="1"/>
    <xf numFmtId="0" fontId="4" fillId="3" borderId="0" xfId="0" applyFont="1" applyFill="1" applyAlignment="1">
      <alignment horizontal="right"/>
    </xf>
    <xf numFmtId="164" fontId="4" fillId="3" borderId="0" xfId="1" applyNumberFormat="1" applyFont="1" applyFill="1" applyAlignment="1">
      <alignment horizontal="center"/>
    </xf>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right"/>
    </xf>
    <xf numFmtId="164" fontId="7" fillId="3" borderId="0" xfId="1" applyNumberFormat="1" applyFont="1" applyFill="1" applyAlignment="1">
      <alignment horizontal="center"/>
    </xf>
    <xf numFmtId="0" fontId="8" fillId="3" borderId="0" xfId="0" applyFont="1" applyFill="1"/>
    <xf numFmtId="0" fontId="3" fillId="3" borderId="0" xfId="0" applyFont="1" applyFill="1" applyBorder="1"/>
    <xf numFmtId="40" fontId="3" fillId="3" borderId="0" xfId="1" applyNumberFormat="1" applyFont="1" applyFill="1" applyBorder="1" applyAlignment="1">
      <alignment horizontal="right"/>
    </xf>
    <xf numFmtId="40" fontId="3" fillId="3" borderId="0" xfId="1" applyNumberFormat="1" applyFont="1" applyFill="1" applyBorder="1" applyAlignment="1">
      <alignment horizontal="center"/>
    </xf>
    <xf numFmtId="0" fontId="10" fillId="3" borderId="0" xfId="0" applyFont="1" applyFill="1" applyBorder="1" applyAlignment="1">
      <alignment vertical="center"/>
    </xf>
    <xf numFmtId="0" fontId="11" fillId="3" borderId="0" xfId="0" applyFont="1" applyFill="1" applyAlignment="1">
      <alignment vertical="center"/>
    </xf>
    <xf numFmtId="0" fontId="11" fillId="3" borderId="0" xfId="0" applyFont="1" applyFill="1" applyBorder="1" applyAlignment="1">
      <alignment vertical="center"/>
    </xf>
    <xf numFmtId="0" fontId="12" fillId="3" borderId="0" xfId="0" applyFont="1" applyFill="1" applyBorder="1" applyAlignment="1">
      <alignment vertical="center"/>
    </xf>
    <xf numFmtId="40" fontId="11" fillId="3" borderId="0" xfId="1" applyNumberFormat="1" applyFont="1" applyFill="1" applyBorder="1" applyAlignment="1">
      <alignment horizontal="right" vertical="center"/>
    </xf>
    <xf numFmtId="0" fontId="3" fillId="3" borderId="0" xfId="0" applyFont="1" applyFill="1" applyBorder="1" applyAlignment="1">
      <alignment vertical="center"/>
    </xf>
    <xf numFmtId="41" fontId="13" fillId="3" borderId="1" xfId="1" applyFont="1" applyFill="1" applyBorder="1" applyAlignment="1">
      <alignment horizontal="center" vertical="center"/>
    </xf>
    <xf numFmtId="0" fontId="14" fillId="3" borderId="2" xfId="0" applyFont="1" applyFill="1" applyBorder="1" applyAlignment="1">
      <alignment vertical="center"/>
    </xf>
    <xf numFmtId="40" fontId="3" fillId="5" borderId="1" xfId="1" applyNumberFormat="1" applyFont="1" applyFill="1" applyBorder="1" applyAlignment="1">
      <alignment horizontal="right" vertical="center"/>
    </xf>
    <xf numFmtId="0" fontId="3" fillId="3" borderId="0" xfId="0" applyFont="1" applyFill="1" applyAlignment="1">
      <alignment vertical="center"/>
    </xf>
    <xf numFmtId="40" fontId="3" fillId="3" borderId="1" xfId="1" applyNumberFormat="1" applyFont="1" applyFill="1" applyBorder="1" applyAlignment="1">
      <alignment horizontal="right" vertical="center"/>
    </xf>
    <xf numFmtId="0" fontId="3" fillId="3" borderId="2" xfId="0" applyFont="1" applyFill="1" applyBorder="1" applyAlignment="1">
      <alignment vertical="center"/>
    </xf>
    <xf numFmtId="0" fontId="15" fillId="3" borderId="2" xfId="0" applyFont="1" applyFill="1" applyBorder="1" applyAlignment="1">
      <alignment vertical="center" wrapText="1"/>
    </xf>
    <xf numFmtId="0" fontId="15" fillId="3" borderId="2" xfId="0" applyFont="1" applyFill="1" applyBorder="1" applyAlignment="1">
      <alignment vertical="top" wrapText="1"/>
    </xf>
    <xf numFmtId="0" fontId="3" fillId="3" borderId="3" xfId="0" applyFont="1" applyFill="1" applyBorder="1" applyAlignment="1">
      <alignment vertical="center"/>
    </xf>
    <xf numFmtId="0" fontId="15" fillId="3" borderId="3" xfId="0" applyFont="1" applyFill="1" applyBorder="1" applyAlignment="1">
      <alignment vertical="top" wrapText="1"/>
    </xf>
    <xf numFmtId="40" fontId="3" fillId="3" borderId="4" xfId="1" applyNumberFormat="1" applyFont="1" applyFill="1" applyBorder="1" applyAlignment="1">
      <alignment horizontal="right" vertical="center"/>
    </xf>
    <xf numFmtId="41" fontId="8" fillId="3" borderId="5" xfId="1" applyFont="1" applyFill="1" applyBorder="1" applyAlignment="1">
      <alignment horizontal="center" vertical="center"/>
    </xf>
    <xf numFmtId="0" fontId="14" fillId="3" borderId="6" xfId="0" applyFont="1" applyFill="1" applyBorder="1" applyAlignment="1">
      <alignment vertical="center"/>
    </xf>
    <xf numFmtId="40" fontId="7" fillId="3" borderId="5" xfId="1" applyNumberFormat="1" applyFont="1" applyFill="1" applyBorder="1" applyAlignment="1">
      <alignment horizontal="right" vertical="center"/>
    </xf>
    <xf numFmtId="41" fontId="3" fillId="3" borderId="0" xfId="1" applyFont="1" applyFill="1"/>
    <xf numFmtId="41" fontId="8" fillId="3" borderId="0" xfId="1" applyFont="1" applyFill="1" applyBorder="1" applyAlignment="1">
      <alignment horizontal="center" vertical="center"/>
    </xf>
    <xf numFmtId="0" fontId="14" fillId="3" borderId="0" xfId="0" applyFont="1" applyFill="1" applyBorder="1" applyAlignment="1">
      <alignment vertical="center"/>
    </xf>
    <xf numFmtId="40" fontId="7" fillId="3" borderId="0" xfId="1" applyNumberFormat="1" applyFont="1" applyFill="1" applyBorder="1" applyAlignment="1">
      <alignment horizontal="right" vertical="center"/>
    </xf>
    <xf numFmtId="10" fontId="7" fillId="3" borderId="5" xfId="2" applyNumberFormat="1" applyFont="1" applyFill="1" applyBorder="1" applyAlignment="1">
      <alignment horizontal="right" vertical="center"/>
    </xf>
    <xf numFmtId="10" fontId="7" fillId="3" borderId="0" xfId="2" applyNumberFormat="1" applyFont="1" applyFill="1" applyBorder="1" applyAlignment="1">
      <alignment horizontal="right" vertical="center"/>
    </xf>
    <xf numFmtId="10" fontId="7" fillId="6" borderId="5" xfId="2" applyNumberFormat="1" applyFont="1" applyFill="1" applyBorder="1" applyAlignment="1">
      <alignment horizontal="right" vertical="center"/>
    </xf>
    <xf numFmtId="41" fontId="16" fillId="3" borderId="0" xfId="1" applyFont="1" applyFill="1" applyAlignment="1">
      <alignment vertical="center"/>
    </xf>
    <xf numFmtId="164" fontId="3" fillId="3" borderId="0" xfId="1" applyNumberFormat="1" applyFont="1" applyFill="1" applyBorder="1" applyAlignment="1">
      <alignment horizontal="center"/>
    </xf>
    <xf numFmtId="0" fontId="3" fillId="3" borderId="7" xfId="0" applyFont="1" applyFill="1" applyBorder="1"/>
    <xf numFmtId="164" fontId="18" fillId="3" borderId="7" xfId="1" applyNumberFormat="1" applyFont="1" applyFill="1" applyBorder="1" applyAlignment="1">
      <alignment horizontal="right"/>
    </xf>
    <xf numFmtId="164" fontId="3" fillId="3" borderId="0" xfId="1" applyNumberFormat="1" applyFont="1" applyFill="1" applyAlignment="1">
      <alignment horizontal="center"/>
    </xf>
    <xf numFmtId="0" fontId="3" fillId="3" borderId="0" xfId="0" applyFont="1" applyFill="1" applyAlignment="1">
      <alignment horizontal="right"/>
    </xf>
    <xf numFmtId="0" fontId="0" fillId="3" borderId="0" xfId="0" applyFill="1"/>
    <xf numFmtId="0" fontId="13" fillId="3" borderId="0" xfId="0" applyFont="1" applyFill="1" applyAlignment="1"/>
    <xf numFmtId="0" fontId="13" fillId="3" borderId="0" xfId="0" applyFont="1" applyFill="1"/>
    <xf numFmtId="0" fontId="20" fillId="3" borderId="0" xfId="0" applyFont="1" applyFill="1" applyBorder="1" applyAlignment="1">
      <alignment horizontal="left" vertical="center"/>
    </xf>
    <xf numFmtId="0" fontId="3" fillId="3" borderId="0" xfId="0" applyFont="1" applyFill="1" applyBorder="1" applyAlignment="1">
      <alignment vertical="top" wrapText="1"/>
    </xf>
    <xf numFmtId="0" fontId="3" fillId="3" borderId="0" xfId="0" applyFont="1" applyFill="1" applyBorder="1" applyAlignment="1">
      <alignment horizontal="left" vertical="top" wrapText="1"/>
    </xf>
    <xf numFmtId="0" fontId="3" fillId="3" borderId="0" xfId="0" applyFont="1" applyFill="1" applyBorder="1" applyAlignment="1">
      <alignment horizontal="justify" vertical="top" wrapText="1"/>
    </xf>
    <xf numFmtId="0" fontId="20" fillId="3" borderId="0" xfId="0" applyFont="1" applyFill="1" applyAlignment="1">
      <alignment horizontal="left" vertical="top"/>
    </xf>
    <xf numFmtId="0" fontId="21" fillId="3" borderId="0" xfId="0" applyFont="1" applyFill="1" applyAlignment="1">
      <alignment horizontal="center"/>
    </xf>
    <xf numFmtId="0" fontId="3" fillId="3" borderId="0" xfId="0" applyFont="1" applyFill="1" applyAlignment="1">
      <alignment horizontal="justify" vertical="top" wrapText="1"/>
    </xf>
    <xf numFmtId="0" fontId="3" fillId="3" borderId="0" xfId="0" applyFont="1" applyFill="1" applyAlignment="1">
      <alignment vertical="top" wrapText="1"/>
    </xf>
    <xf numFmtId="0" fontId="3" fillId="3" borderId="7" xfId="0" applyFont="1" applyFill="1" applyBorder="1" applyAlignment="1">
      <alignment vertical="top"/>
    </xf>
    <xf numFmtId="164" fontId="18" fillId="3" borderId="7" xfId="1" applyNumberFormat="1" applyFont="1" applyFill="1" applyBorder="1" applyAlignment="1">
      <alignment horizontal="right" vertical="top"/>
    </xf>
    <xf numFmtId="0" fontId="0" fillId="3" borderId="0" xfId="0" applyFill="1" applyAlignment="1">
      <alignment vertical="top"/>
    </xf>
    <xf numFmtId="0" fontId="15" fillId="3" borderId="2" xfId="0" applyFont="1" applyFill="1" applyBorder="1" applyAlignment="1">
      <alignment horizontal="left" vertical="top" wrapText="1"/>
    </xf>
    <xf numFmtId="0" fontId="23" fillId="7" borderId="9" xfId="0" applyFont="1" applyFill="1" applyBorder="1" applyAlignment="1">
      <alignment horizontal="center" vertical="center"/>
    </xf>
    <xf numFmtId="0" fontId="24" fillId="3" borderId="0" xfId="0" applyFont="1" applyFill="1"/>
    <xf numFmtId="40" fontId="7" fillId="3" borderId="0" xfId="1" applyNumberFormat="1" applyFont="1" applyFill="1" applyBorder="1" applyAlignment="1">
      <alignment horizontal="center"/>
    </xf>
    <xf numFmtId="40" fontId="7" fillId="3" borderId="1" xfId="1" applyNumberFormat="1" applyFont="1" applyFill="1" applyBorder="1" applyAlignment="1">
      <alignment horizontal="right" vertical="center"/>
    </xf>
    <xf numFmtId="40" fontId="7" fillId="3" borderId="4" xfId="1" applyNumberFormat="1" applyFont="1" applyFill="1" applyBorder="1" applyAlignment="1">
      <alignment horizontal="right" vertical="center"/>
    </xf>
    <xf numFmtId="164" fontId="7" fillId="3" borderId="0" xfId="1" applyNumberFormat="1" applyFont="1" applyFill="1" applyBorder="1" applyAlignment="1">
      <alignment horizontal="center"/>
    </xf>
    <xf numFmtId="40" fontId="7" fillId="5" borderId="1" xfId="1" applyNumberFormat="1" applyFont="1" applyFill="1" applyBorder="1" applyAlignment="1">
      <alignment horizontal="right" vertical="center"/>
    </xf>
    <xf numFmtId="10" fontId="3" fillId="3" borderId="0" xfId="2" applyNumberFormat="1" applyFont="1" applyFill="1"/>
    <xf numFmtId="10" fontId="7" fillId="6" borderId="5" xfId="2" applyNumberFormat="1" applyFont="1" applyFill="1" applyBorder="1" applyAlignment="1">
      <alignment horizontal="center" vertical="center"/>
    </xf>
    <xf numFmtId="0" fontId="23" fillId="7" borderId="9" xfId="0" applyFont="1" applyFill="1" applyBorder="1" applyAlignment="1">
      <alignment horizontal="center" vertical="center"/>
    </xf>
    <xf numFmtId="0" fontId="25" fillId="3" borderId="0" xfId="0" applyFont="1" applyFill="1"/>
    <xf numFmtId="0" fontId="26" fillId="3" borderId="0" xfId="0" applyFont="1" applyFill="1" applyAlignment="1">
      <alignment horizontal="center"/>
    </xf>
    <xf numFmtId="0" fontId="25" fillId="0" borderId="0" xfId="0" applyFont="1"/>
    <xf numFmtId="0" fontId="25" fillId="3" borderId="0" xfId="0" applyFont="1" applyFill="1" applyAlignment="1">
      <alignment vertical="center"/>
    </xf>
    <xf numFmtId="0" fontId="25" fillId="0" borderId="0" xfId="0" applyFont="1" applyAlignment="1">
      <alignment vertical="center"/>
    </xf>
    <xf numFmtId="0" fontId="23" fillId="3" borderId="9" xfId="0" applyFont="1" applyFill="1" applyBorder="1" applyAlignment="1">
      <alignment horizontal="center" vertical="center"/>
    </xf>
    <xf numFmtId="0" fontId="9" fillId="3" borderId="0" xfId="0" applyFont="1" applyFill="1" applyAlignment="1">
      <alignment wrapText="1"/>
    </xf>
    <xf numFmtId="41" fontId="14" fillId="3" borderId="0" xfId="1" applyFont="1" applyFill="1" applyBorder="1" applyAlignment="1">
      <alignment vertical="center"/>
    </xf>
    <xf numFmtId="40" fontId="7" fillId="3" borderId="1" xfId="1" applyNumberFormat="1" applyFont="1" applyFill="1" applyBorder="1" applyAlignment="1">
      <alignment horizontal="left" vertical="center"/>
    </xf>
    <xf numFmtId="10" fontId="3" fillId="3" borderId="1" xfId="2" applyNumberFormat="1" applyFont="1" applyFill="1" applyBorder="1" applyAlignment="1">
      <alignment horizontal="right" vertical="center"/>
    </xf>
    <xf numFmtId="10" fontId="3" fillId="6" borderId="1" xfId="2" applyNumberFormat="1" applyFont="1" applyFill="1" applyBorder="1" applyAlignment="1">
      <alignment horizontal="right" vertical="center"/>
    </xf>
    <xf numFmtId="40" fontId="28" fillId="3" borderId="0" xfId="0" applyNumberFormat="1" applyFont="1" applyFill="1" applyAlignment="1">
      <alignment horizontal="center" vertical="center"/>
    </xf>
    <xf numFmtId="0" fontId="28" fillId="3" borderId="0" xfId="0" applyFont="1" applyFill="1" applyAlignment="1">
      <alignment horizontal="center" vertical="center"/>
    </xf>
    <xf numFmtId="0" fontId="0" fillId="3" borderId="0" xfId="0" applyFill="1" applyAlignment="1">
      <alignment horizontal="center" vertical="center"/>
    </xf>
    <xf numFmtId="0" fontId="19" fillId="0" borderId="0" xfId="0" applyFont="1" applyAlignment="1">
      <alignment vertical="top" wrapText="1"/>
    </xf>
    <xf numFmtId="165" fontId="3" fillId="3" borderId="1" xfId="1" applyNumberFormat="1" applyFont="1" applyFill="1" applyBorder="1" applyAlignment="1">
      <alignment horizontal="right" vertical="center"/>
    </xf>
    <xf numFmtId="165" fontId="0" fillId="3" borderId="0" xfId="0" applyNumberFormat="1" applyFill="1"/>
    <xf numFmtId="165" fontId="7" fillId="3" borderId="5" xfId="1" applyNumberFormat="1" applyFont="1" applyFill="1" applyBorder="1" applyAlignment="1">
      <alignment horizontal="right" vertical="center"/>
    </xf>
    <xf numFmtId="0" fontId="29" fillId="9" borderId="0" xfId="0" applyFont="1" applyFill="1"/>
    <xf numFmtId="0" fontId="30" fillId="9" borderId="0" xfId="0" applyFont="1" applyFill="1" applyAlignment="1">
      <alignment horizontal="right"/>
    </xf>
    <xf numFmtId="0" fontId="31" fillId="9" borderId="0" xfId="0" applyFont="1" applyFill="1"/>
    <xf numFmtId="0" fontId="32" fillId="9" borderId="0" xfId="0" applyFont="1" applyFill="1"/>
    <xf numFmtId="40" fontId="32" fillId="9" borderId="0" xfId="0" applyNumberFormat="1" applyFont="1" applyFill="1" applyAlignment="1">
      <alignment horizontal="right"/>
    </xf>
    <xf numFmtId="0" fontId="33" fillId="9" borderId="0" xfId="0" applyFont="1" applyFill="1"/>
    <xf numFmtId="40" fontId="30" fillId="9" borderId="10" xfId="0" applyNumberFormat="1" applyFont="1" applyFill="1" applyBorder="1" applyAlignment="1">
      <alignment horizontal="left" vertical="center"/>
    </xf>
    <xf numFmtId="40" fontId="30" fillId="9" borderId="12" xfId="0" applyNumberFormat="1" applyFont="1" applyFill="1" applyBorder="1" applyAlignment="1">
      <alignment horizontal="left" vertical="center"/>
    </xf>
    <xf numFmtId="165" fontId="32" fillId="9" borderId="13" xfId="0" applyNumberFormat="1" applyFont="1" applyFill="1" applyBorder="1" applyAlignment="1">
      <alignment horizontal="right" vertical="center"/>
    </xf>
    <xf numFmtId="165" fontId="33" fillId="9" borderId="0" xfId="0" applyNumberFormat="1" applyFont="1" applyFill="1"/>
    <xf numFmtId="0" fontId="34" fillId="10" borderId="9" xfId="0" applyFont="1" applyFill="1" applyBorder="1" applyAlignment="1">
      <alignment horizontal="center" vertical="center"/>
    </xf>
    <xf numFmtId="41" fontId="32" fillId="9" borderId="11" xfId="1" applyFont="1" applyFill="1" applyBorder="1" applyAlignment="1">
      <alignment horizontal="right" vertical="center"/>
    </xf>
    <xf numFmtId="41" fontId="32" fillId="9" borderId="13" xfId="1" applyFont="1" applyFill="1" applyBorder="1" applyAlignment="1">
      <alignment horizontal="right" vertical="center"/>
    </xf>
    <xf numFmtId="41" fontId="30" fillId="9" borderId="14" xfId="1" applyFont="1" applyFill="1" applyBorder="1" applyAlignment="1">
      <alignment horizontal="right" vertical="center"/>
    </xf>
    <xf numFmtId="10" fontId="32" fillId="9" borderId="11" xfId="2" applyNumberFormat="1" applyFont="1" applyFill="1" applyBorder="1" applyAlignment="1">
      <alignment horizontal="right" vertical="center"/>
    </xf>
    <xf numFmtId="10" fontId="32" fillId="9" borderId="18" xfId="2" applyNumberFormat="1" applyFont="1" applyFill="1" applyBorder="1" applyAlignment="1">
      <alignment horizontal="right" vertical="center"/>
    </xf>
    <xf numFmtId="0" fontId="35" fillId="10" borderId="9" xfId="0" applyFont="1" applyFill="1" applyBorder="1" applyAlignment="1">
      <alignment horizontal="center" vertical="center"/>
    </xf>
    <xf numFmtId="0" fontId="35" fillId="10" borderId="9" xfId="0" applyFont="1" applyFill="1" applyBorder="1" applyAlignment="1">
      <alignment horizontal="center" vertical="center" wrapText="1"/>
    </xf>
    <xf numFmtId="0" fontId="37" fillId="3" borderId="0" xfId="0" applyFont="1" applyFill="1"/>
    <xf numFmtId="166" fontId="32" fillId="9" borderId="11" xfId="0" applyNumberFormat="1" applyFont="1" applyFill="1" applyBorder="1" applyAlignment="1">
      <alignment horizontal="right" vertical="center"/>
    </xf>
    <xf numFmtId="166" fontId="32" fillId="9" borderId="13" xfId="0" applyNumberFormat="1" applyFont="1" applyFill="1" applyBorder="1" applyAlignment="1">
      <alignment horizontal="right" vertical="center"/>
    </xf>
    <xf numFmtId="166" fontId="33" fillId="9" borderId="0" xfId="0" applyNumberFormat="1" applyFont="1" applyFill="1"/>
    <xf numFmtId="166" fontId="30" fillId="9" borderId="14" xfId="0" applyNumberFormat="1" applyFont="1" applyFill="1" applyBorder="1" applyAlignment="1">
      <alignment horizontal="right" vertical="center"/>
    </xf>
    <xf numFmtId="166" fontId="30" fillId="8" borderId="14" xfId="0" applyNumberFormat="1" applyFont="1" applyFill="1" applyBorder="1" applyAlignment="1">
      <alignment horizontal="right" vertical="center"/>
    </xf>
    <xf numFmtId="166" fontId="32" fillId="12" borderId="13" xfId="0" applyNumberFormat="1" applyFont="1" applyFill="1" applyBorder="1" applyAlignment="1">
      <alignment horizontal="right" vertical="center"/>
    </xf>
    <xf numFmtId="0" fontId="23" fillId="7" borderId="9" xfId="0" applyFont="1" applyFill="1" applyBorder="1" applyAlignment="1">
      <alignment horizontal="center" vertical="center"/>
    </xf>
    <xf numFmtId="0" fontId="20" fillId="3" borderId="8" xfId="0" applyFont="1" applyFill="1" applyBorder="1" applyAlignment="1">
      <alignment horizontal="left" vertical="center"/>
    </xf>
    <xf numFmtId="0" fontId="3" fillId="3" borderId="0" xfId="0" applyFont="1" applyFill="1" applyBorder="1" applyAlignment="1">
      <alignment horizontal="justify" vertical="top" wrapText="1"/>
    </xf>
    <xf numFmtId="0" fontId="3" fillId="3" borderId="0" xfId="0" applyFont="1" applyFill="1" applyBorder="1" applyAlignment="1">
      <alignment horizontal="left" vertical="top" wrapText="1"/>
    </xf>
    <xf numFmtId="0" fontId="19" fillId="3" borderId="0" xfId="0" applyFont="1" applyFill="1" applyAlignment="1">
      <alignment horizontal="justify" vertical="top" wrapText="1"/>
    </xf>
    <xf numFmtId="0" fontId="3" fillId="3" borderId="0" xfId="0" applyFont="1" applyFill="1" applyAlignment="1">
      <alignment horizontal="justify" wrapText="1"/>
    </xf>
    <xf numFmtId="0" fontId="3" fillId="3" borderId="0" xfId="0" applyFont="1" applyFill="1" applyAlignment="1">
      <alignment horizontal="justify" vertical="top" wrapText="1"/>
    </xf>
    <xf numFmtId="0" fontId="9" fillId="3" borderId="0" xfId="0" applyFont="1" applyFill="1" applyAlignment="1">
      <alignment horizontal="left" wrapText="1"/>
    </xf>
    <xf numFmtId="0" fontId="23" fillId="7" borderId="9" xfId="0" applyFont="1" applyFill="1" applyBorder="1" applyAlignment="1">
      <alignment horizontal="center" vertical="center"/>
    </xf>
    <xf numFmtId="41" fontId="17" fillId="3" borderId="0" xfId="1" applyFont="1" applyFill="1" applyBorder="1" applyAlignment="1">
      <alignment horizontal="center" vertical="center"/>
    </xf>
    <xf numFmtId="41" fontId="14" fillId="3" borderId="0" xfId="1" applyFont="1" applyFill="1" applyBorder="1" applyAlignment="1">
      <alignment horizontal="center" vertical="center"/>
    </xf>
    <xf numFmtId="0" fontId="19" fillId="0" borderId="0" xfId="0" applyFont="1" applyAlignment="1">
      <alignment horizontal="justify" vertical="top" wrapText="1"/>
    </xf>
    <xf numFmtId="0" fontId="0" fillId="3" borderId="0" xfId="0" applyFill="1" applyAlignment="1">
      <alignment horizontal="center" vertical="center"/>
    </xf>
    <xf numFmtId="40" fontId="28" fillId="3" borderId="0" xfId="0" applyNumberFormat="1" applyFont="1" applyFill="1" applyAlignment="1">
      <alignment horizontal="center" vertical="center"/>
    </xf>
    <xf numFmtId="0" fontId="19" fillId="3" borderId="0" xfId="0" applyFont="1" applyFill="1" applyAlignment="1">
      <alignment horizontal="left" vertical="top" wrapText="1"/>
    </xf>
    <xf numFmtId="0" fontId="36" fillId="11" borderId="15" xfId="0" applyFont="1" applyFill="1" applyBorder="1" applyAlignment="1">
      <alignment horizontal="center" vertical="center"/>
    </xf>
    <xf numFmtId="0" fontId="36" fillId="11" borderId="17" xfId="0" applyFont="1" applyFill="1" applyBorder="1" applyAlignment="1">
      <alignment horizontal="center" vertical="center"/>
    </xf>
    <xf numFmtId="0" fontId="36" fillId="11" borderId="16" xfId="0" applyFont="1" applyFill="1" applyBorder="1" applyAlignment="1">
      <alignment horizontal="center" vertical="center"/>
    </xf>
    <xf numFmtId="0" fontId="34" fillId="10" borderId="19" xfId="0" applyFont="1" applyFill="1" applyBorder="1" applyAlignment="1">
      <alignment horizontal="center" vertical="center"/>
    </xf>
    <xf numFmtId="0" fontId="34" fillId="10" borderId="20" xfId="0" applyFont="1" applyFill="1" applyBorder="1" applyAlignment="1">
      <alignment horizontal="center" vertical="center"/>
    </xf>
    <xf numFmtId="0" fontId="27" fillId="13" borderId="0" xfId="0" applyFont="1" applyFill="1" applyAlignment="1">
      <alignment horizontal="center" vertical="center"/>
    </xf>
    <xf numFmtId="0" fontId="38" fillId="3" borderId="0" xfId="0" applyFont="1" applyFill="1"/>
    <xf numFmtId="0" fontId="39" fillId="3" borderId="0" xfId="0" applyFont="1" applyFill="1" applyAlignment="1">
      <alignment horizontal="center"/>
    </xf>
    <xf numFmtId="0" fontId="40" fillId="3" borderId="0" xfId="0" applyFont="1" applyFill="1" applyAlignment="1">
      <alignment horizontal="center"/>
    </xf>
    <xf numFmtId="41" fontId="7" fillId="3" borderId="5" xfId="1" applyFont="1" applyFill="1" applyBorder="1" applyAlignment="1">
      <alignment horizontal="right" vertical="center"/>
    </xf>
    <xf numFmtId="41" fontId="3" fillId="3" borderId="1" xfId="1" applyFont="1" applyFill="1" applyBorder="1" applyAlignment="1">
      <alignment horizontal="right" vertical="center"/>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1111077796348376E-2"/>
          <c:y val="0.2168207877126013"/>
          <c:w val="0.93888888888888888"/>
          <c:h val="0.67150335374744818"/>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F45-264D-9012-FEC66924B70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F45-264D-9012-FEC66924B70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F45-264D-9012-FEC66924B70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F45-264D-9012-FEC66924B70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EF45-264D-9012-FEC66924B707}"/>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EF45-264D-9012-FEC66924B707}"/>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EF45-264D-9012-FEC66924B707}"/>
              </c:ext>
            </c:extLst>
          </c:dPt>
          <c:dLbls>
            <c:dLbl>
              <c:idx val="0"/>
              <c:layout>
                <c:manualLayout>
                  <c:x val="3.405656893390839E-2"/>
                  <c:y val="-9.950465679324710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F45-264D-9012-FEC66924B707}"/>
                </c:ext>
              </c:extLst>
            </c:dLbl>
            <c:dLbl>
              <c:idx val="1"/>
              <c:layout>
                <c:manualLayout>
                  <c:x val="-1.5618776296179057E-3"/>
                  <c:y val="-0.1249521233668506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F45-264D-9012-FEC66924B707}"/>
                </c:ext>
              </c:extLst>
            </c:dLbl>
            <c:dLbl>
              <c:idx val="2"/>
              <c:layout>
                <c:manualLayout>
                  <c:x val="3.5364858046271819E-2"/>
                  <c:y val="6.352094718372956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F45-264D-9012-FEC66924B707}"/>
                </c:ext>
              </c:extLst>
            </c:dLbl>
            <c:dLbl>
              <c:idx val="3"/>
              <c:layout>
                <c:manualLayout>
                  <c:x val="0.1373065458526227"/>
                  <c:y val="-9.594520906493335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F45-264D-9012-FEC66924B707}"/>
                </c:ext>
              </c:extLst>
            </c:dLbl>
            <c:dLbl>
              <c:idx val="4"/>
              <c:layout>
                <c:manualLayout>
                  <c:x val="-8.680393397400403E-2"/>
                  <c:y val="-2.4684996474113992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1"/>
              <c:showSerName val="0"/>
              <c:showPercent val="1"/>
              <c:showBubbleSize val="0"/>
              <c:extLst>
                <c:ext xmlns:c15="http://schemas.microsoft.com/office/drawing/2012/chart" uri="{CE6537A1-D6FC-4f65-9D91-7224C49458BB}">
                  <c15:layout>
                    <c:manualLayout>
                      <c:w val="0.16718719073443988"/>
                      <c:h val="4.9913433072105926E-2"/>
                    </c:manualLayout>
                  </c15:layout>
                </c:ext>
                <c:ext xmlns:c16="http://schemas.microsoft.com/office/drawing/2014/chart" uri="{C3380CC4-5D6E-409C-BE32-E72D297353CC}">
                  <c16:uniqueId val="{00000009-EF45-264D-9012-FEC66924B707}"/>
                </c:ext>
              </c:extLst>
            </c:dLbl>
            <c:dLbl>
              <c:idx val="5"/>
              <c:layout>
                <c:manualLayout>
                  <c:x val="-1.6383756050594177E-2"/>
                  <c:y val="-0.19884550788492159"/>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F45-264D-9012-FEC66924B707}"/>
                </c:ext>
              </c:extLst>
            </c:dLbl>
            <c:dLbl>
              <c:idx val="6"/>
              <c:layout>
                <c:manualLayout>
                  <c:x val="-3.3969136061583957E-2"/>
                  <c:y val="-6.881043820397092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F45-264D-9012-FEC66924B7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 Aportes'!$C$9:$C$15</c:f>
              <c:strCache>
                <c:ptCount val="7"/>
                <c:pt idx="0">
                  <c:v>Caetano</c:v>
                </c:pt>
                <c:pt idx="1">
                  <c:v>Roberto</c:v>
                </c:pt>
                <c:pt idx="2">
                  <c:v>Lila</c:v>
                </c:pt>
                <c:pt idx="3">
                  <c:v>Agustín</c:v>
                </c:pt>
                <c:pt idx="4">
                  <c:v>José Luis</c:v>
                </c:pt>
                <c:pt idx="5">
                  <c:v>Natalia</c:v>
                </c:pt>
                <c:pt idx="6">
                  <c:v>Chavela</c:v>
                </c:pt>
              </c:strCache>
            </c:strRef>
          </c:cat>
          <c:val>
            <c:numRef>
              <c:f>'Resumen Aportes'!$D$9:$D$15</c:f>
              <c:numCache>
                <c:formatCode>[$$-409]#\ ##0.00_ ;[Red]\-[$$-409]#\ ##0.00\ </c:formatCode>
                <c:ptCount val="7"/>
                <c:pt idx="0">
                  <c:v>16000</c:v>
                </c:pt>
                <c:pt idx="1">
                  <c:v>16000</c:v>
                </c:pt>
                <c:pt idx="2">
                  <c:v>20000</c:v>
                </c:pt>
                <c:pt idx="3">
                  <c:v>20000</c:v>
                </c:pt>
                <c:pt idx="4">
                  <c:v>20000</c:v>
                </c:pt>
                <c:pt idx="5">
                  <c:v>26000</c:v>
                </c:pt>
                <c:pt idx="6">
                  <c:v>20000</c:v>
                </c:pt>
              </c:numCache>
            </c:numRef>
          </c:val>
          <c:extLst>
            <c:ext xmlns:c16="http://schemas.microsoft.com/office/drawing/2014/chart" uri="{C3380CC4-5D6E-409C-BE32-E72D297353CC}">
              <c16:uniqueId val="{0000000E-EF45-264D-9012-FEC66924B707}"/>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0-EF45-264D-9012-FEC66924B70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2-EF45-264D-9012-FEC66924B70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4-EF45-264D-9012-FEC66924B70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6-EF45-264D-9012-FEC66924B70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8-EF45-264D-9012-FEC66924B707}"/>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A-EF45-264D-9012-FEC66924B707}"/>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C-EF45-264D-9012-FEC66924B707}"/>
              </c:ext>
            </c:extLst>
          </c:dPt>
          <c:cat>
            <c:strRef>
              <c:f>'Resumen Aportes'!$C$9:$C$15</c:f>
              <c:strCache>
                <c:ptCount val="7"/>
                <c:pt idx="0">
                  <c:v>Caetano</c:v>
                </c:pt>
                <c:pt idx="1">
                  <c:v>Roberto</c:v>
                </c:pt>
                <c:pt idx="2">
                  <c:v>Lila</c:v>
                </c:pt>
                <c:pt idx="3">
                  <c:v>Agustín</c:v>
                </c:pt>
                <c:pt idx="4">
                  <c:v>José Luis</c:v>
                </c:pt>
                <c:pt idx="5">
                  <c:v>Natalia</c:v>
                </c:pt>
                <c:pt idx="6">
                  <c:v>Chavela</c:v>
                </c:pt>
              </c:strCache>
            </c:strRef>
          </c:cat>
          <c:val>
            <c:numRef>
              <c:f>'Resumen Aportes'!$E$9:$E$15</c:f>
              <c:numCache>
                <c:formatCode>0.00%</c:formatCode>
                <c:ptCount val="7"/>
                <c:pt idx="0">
                  <c:v>0.11594202898550725</c:v>
                </c:pt>
                <c:pt idx="1">
                  <c:v>0.11594202898550725</c:v>
                </c:pt>
                <c:pt idx="2">
                  <c:v>0.14492753623188406</c:v>
                </c:pt>
                <c:pt idx="3">
                  <c:v>0.14492753623188406</c:v>
                </c:pt>
                <c:pt idx="4">
                  <c:v>0.14492753623188406</c:v>
                </c:pt>
                <c:pt idx="5">
                  <c:v>0.18840579710144928</c:v>
                </c:pt>
                <c:pt idx="6">
                  <c:v>0.14492753623188406</c:v>
                </c:pt>
              </c:numCache>
            </c:numRef>
          </c:val>
          <c:extLst>
            <c:ext xmlns:c16="http://schemas.microsoft.com/office/drawing/2014/chart" uri="{C3380CC4-5D6E-409C-BE32-E72D297353CC}">
              <c16:uniqueId val="{0000001D-EF45-264D-9012-FEC66924B707}"/>
            </c:ext>
          </c:extLst>
        </c:ser>
        <c:ser>
          <c:idx val="2"/>
          <c:order val="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F-EF45-264D-9012-FEC66924B70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21-EF45-264D-9012-FEC66924B70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23-EF45-264D-9012-FEC66924B70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25-EF45-264D-9012-FEC66924B70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27-EF45-264D-9012-FEC66924B707}"/>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29-EF45-264D-9012-FEC66924B707}"/>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B-EF45-264D-9012-FEC66924B707}"/>
              </c:ext>
            </c:extLst>
          </c:dPt>
          <c:cat>
            <c:strRef>
              <c:f>'Resumen Aportes'!$C$9:$C$15</c:f>
              <c:strCache>
                <c:ptCount val="7"/>
                <c:pt idx="0">
                  <c:v>Caetano</c:v>
                </c:pt>
                <c:pt idx="1">
                  <c:v>Roberto</c:v>
                </c:pt>
                <c:pt idx="2">
                  <c:v>Lila</c:v>
                </c:pt>
                <c:pt idx="3">
                  <c:v>Agustín</c:v>
                </c:pt>
                <c:pt idx="4">
                  <c:v>José Luis</c:v>
                </c:pt>
                <c:pt idx="5">
                  <c:v>Natalia</c:v>
                </c:pt>
                <c:pt idx="6">
                  <c:v>Chavela</c:v>
                </c:pt>
              </c:strCache>
            </c:strRef>
          </c:cat>
          <c:val>
            <c:numRef>
              <c:f>'Resumen Aportes'!$F$9:$F$15</c:f>
              <c:numCache>
                <c:formatCode>0.00%</c:formatCode>
                <c:ptCount val="7"/>
                <c:pt idx="0">
                  <c:v>0.12</c:v>
                </c:pt>
                <c:pt idx="1">
                  <c:v>0.12</c:v>
                </c:pt>
                <c:pt idx="2">
                  <c:v>0.14000000000000001</c:v>
                </c:pt>
                <c:pt idx="3">
                  <c:v>0.14000000000000001</c:v>
                </c:pt>
                <c:pt idx="4">
                  <c:v>0.14000000000000001</c:v>
                </c:pt>
                <c:pt idx="5">
                  <c:v>0.19</c:v>
                </c:pt>
                <c:pt idx="6">
                  <c:v>0.15</c:v>
                </c:pt>
              </c:numCache>
            </c:numRef>
          </c:val>
          <c:extLst>
            <c:ext xmlns:c16="http://schemas.microsoft.com/office/drawing/2014/chart" uri="{C3380CC4-5D6E-409C-BE32-E72D297353CC}">
              <c16:uniqueId val="{0000002C-EF45-264D-9012-FEC66924B707}"/>
            </c:ext>
          </c:extLst>
        </c:ser>
        <c:ser>
          <c:idx val="3"/>
          <c:order val="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2E-EF45-264D-9012-FEC66924B70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30-EF45-264D-9012-FEC66924B70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32-EF45-264D-9012-FEC66924B70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34-EF45-264D-9012-FEC66924B70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36-EF45-264D-9012-FEC66924B707}"/>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38-EF45-264D-9012-FEC66924B707}"/>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A-EF45-264D-9012-FEC66924B707}"/>
              </c:ext>
            </c:extLst>
          </c:dPt>
          <c:cat>
            <c:strRef>
              <c:f>'Resumen Aportes'!$C$9:$C$15</c:f>
              <c:strCache>
                <c:ptCount val="7"/>
                <c:pt idx="0">
                  <c:v>Caetano</c:v>
                </c:pt>
                <c:pt idx="1">
                  <c:v>Roberto</c:v>
                </c:pt>
                <c:pt idx="2">
                  <c:v>Lila</c:v>
                </c:pt>
                <c:pt idx="3">
                  <c:v>Agustín</c:v>
                </c:pt>
                <c:pt idx="4">
                  <c:v>José Luis</c:v>
                </c:pt>
                <c:pt idx="5">
                  <c:v>Natalia</c:v>
                </c:pt>
                <c:pt idx="6">
                  <c:v>Chavela</c:v>
                </c:pt>
              </c:strCache>
            </c:strRef>
          </c:cat>
          <c:val>
            <c:numRef>
              <c:f>'Resumen Aportes'!$G$9:$G$15</c:f>
              <c:numCache>
                <c:formatCode>0.00%</c:formatCode>
                <c:ptCount val="7"/>
                <c:pt idx="0">
                  <c:v>0.13</c:v>
                </c:pt>
                <c:pt idx="1">
                  <c:v>0.13</c:v>
                </c:pt>
                <c:pt idx="2">
                  <c:v>0.17</c:v>
                </c:pt>
                <c:pt idx="3">
                  <c:v>0.1</c:v>
                </c:pt>
                <c:pt idx="4">
                  <c:v>0.1</c:v>
                </c:pt>
                <c:pt idx="5">
                  <c:v>0.22</c:v>
                </c:pt>
                <c:pt idx="6">
                  <c:v>0.15</c:v>
                </c:pt>
              </c:numCache>
            </c:numRef>
          </c:val>
          <c:extLst>
            <c:ext xmlns:c16="http://schemas.microsoft.com/office/drawing/2014/chart" uri="{C3380CC4-5D6E-409C-BE32-E72D297353CC}">
              <c16:uniqueId val="{0000003B-EF45-264D-9012-FEC66924B707}"/>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38100</xdr:colOff>
      <xdr:row>18</xdr:row>
      <xdr:rowOff>0</xdr:rowOff>
    </xdr:from>
    <xdr:to>
      <xdr:col>7</xdr:col>
      <xdr:colOff>0</xdr:colOff>
      <xdr:row>33</xdr:row>
      <xdr:rowOff>203200</xdr:rowOff>
    </xdr:to>
    <xdr:graphicFrame macro="">
      <xdr:nvGraphicFramePr>
        <xdr:cNvPr id="3" name="Gráfico 2">
          <a:extLst>
            <a:ext uri="{FF2B5EF4-FFF2-40B4-BE49-F238E27FC236}">
              <a16:creationId xmlns:a16="http://schemas.microsoft.com/office/drawing/2014/main" id="{42C561AF-5532-2345-8494-300EDC3700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fundapymes.co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373AE-468A-E44D-AA72-E79DB40C5DA7}">
  <sheetPr>
    <tabColor theme="7" tint="0.39997558519241921"/>
  </sheetPr>
  <dimension ref="A16:CW24"/>
  <sheetViews>
    <sheetView tabSelected="1" zoomScale="83" zoomScaleNormal="83" workbookViewId="0">
      <selection activeCell="F12" sqref="F12"/>
    </sheetView>
  </sheetViews>
  <sheetFormatPr baseColWidth="10" defaultRowHeight="16"/>
  <cols>
    <col min="1" max="1" width="16.1640625" style="76" customWidth="1"/>
    <col min="2" max="2" width="136.1640625" style="76" customWidth="1"/>
    <col min="3" max="101" width="10.83203125" style="76"/>
    <col min="102" max="16384" width="10.83203125" style="78"/>
  </cols>
  <sheetData>
    <row r="16" spans="1:101" s="80" customFormat="1" ht="32" customHeight="1">
      <c r="A16" s="79"/>
      <c r="B16" s="139" t="s">
        <v>2</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row>
    <row r="17" spans="2:2" ht="25">
      <c r="B17" s="77"/>
    </row>
    <row r="18" spans="2:2" ht="25">
      <c r="B18" s="77"/>
    </row>
    <row r="19" spans="2:2">
      <c r="B19" s="140"/>
    </row>
    <row r="20" spans="2:2" ht="20">
      <c r="B20" s="141" t="s">
        <v>3</v>
      </c>
    </row>
    <row r="21" spans="2:2" ht="23">
      <c r="B21" s="142" t="s">
        <v>1</v>
      </c>
    </row>
    <row r="22" spans="2:2" ht="23">
      <c r="B22" s="142" t="s">
        <v>1</v>
      </c>
    </row>
    <row r="23" spans="2:2">
      <c r="B23" s="140"/>
    </row>
    <row r="24" spans="2:2" ht="23">
      <c r="B24" s="142" t="s">
        <v>96</v>
      </c>
    </row>
  </sheetData>
  <printOptions horizontalCentered="1" verticalCentered="1"/>
  <pageMargins left="0.75" right="0.75" top="1" bottom="1" header="0.5" footer="0.5"/>
  <pageSetup scale="85"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E8325-7BBA-D147-9D3A-A12C14D20FA5}">
  <sheetPr>
    <tabColor theme="8" tint="-0.249977111117893"/>
    <pageSetUpPr fitToPage="1"/>
  </sheetPr>
  <dimension ref="A1:N208"/>
  <sheetViews>
    <sheetView workbookViewId="0">
      <pane ySplit="8" topLeftCell="A42" activePane="bottomLeft" state="frozen"/>
      <selection pane="bottomLeft" activeCell="A5" sqref="A5"/>
    </sheetView>
  </sheetViews>
  <sheetFormatPr baseColWidth="10" defaultRowHeight="16"/>
  <cols>
    <col min="1" max="1" width="4.5" customWidth="1"/>
    <col min="2" max="2" width="4.83203125" customWidth="1"/>
    <col min="3" max="3" width="99.33203125" customWidth="1"/>
    <col min="4" max="14" width="10.83203125" style="51"/>
  </cols>
  <sheetData>
    <row r="1" spans="1:3" s="51" customFormat="1"/>
    <row r="2" spans="1:3" s="2" customFormat="1" ht="24" customHeight="1">
      <c r="A2" s="1" t="s">
        <v>0</v>
      </c>
      <c r="B2" s="1"/>
      <c r="C2" s="1"/>
    </row>
    <row r="3" spans="1:3" ht="6" customHeight="1">
      <c r="A3" s="3"/>
      <c r="B3" s="3"/>
      <c r="C3" s="4"/>
    </row>
    <row r="4" spans="1:3" s="9" customFormat="1" ht="6" customHeight="1">
      <c r="A4" s="6"/>
      <c r="B4" s="6"/>
      <c r="C4" s="8"/>
    </row>
    <row r="5" spans="1:3" ht="26">
      <c r="A5" s="10" t="s">
        <v>41</v>
      </c>
      <c r="B5" s="11"/>
      <c r="C5" s="11"/>
    </row>
    <row r="6" spans="1:3" ht="20" customHeight="1">
      <c r="A6" s="52" t="s">
        <v>3</v>
      </c>
      <c r="B6" s="52"/>
      <c r="C6" s="52"/>
    </row>
    <row r="7" spans="1:3" ht="21">
      <c r="A7" s="53" t="s">
        <v>42</v>
      </c>
      <c r="B7" s="5"/>
      <c r="C7" s="49"/>
    </row>
    <row r="8" spans="1:3">
      <c r="A8" s="5"/>
      <c r="B8" s="5"/>
      <c r="C8" s="49"/>
    </row>
    <row r="9" spans="1:3" s="51" customFormat="1" ht="19" thickBot="1">
      <c r="B9" s="120" t="s">
        <v>43</v>
      </c>
      <c r="C9" s="120"/>
    </row>
    <row r="10" spans="1:3" s="51" customFormat="1" ht="18">
      <c r="B10" s="54"/>
      <c r="C10" s="54"/>
    </row>
    <row r="11" spans="1:3" s="51" customFormat="1" ht="46.5" customHeight="1">
      <c r="B11" s="121" t="s">
        <v>44</v>
      </c>
      <c r="C11" s="121"/>
    </row>
    <row r="12" spans="1:3" s="51" customFormat="1" ht="8" customHeight="1">
      <c r="C12" s="27"/>
    </row>
    <row r="13" spans="1:3" s="51" customFormat="1" ht="51" customHeight="1">
      <c r="B13" s="121" t="s">
        <v>45</v>
      </c>
      <c r="C13" s="121"/>
    </row>
    <row r="14" spans="1:3" s="51" customFormat="1" ht="8" customHeight="1">
      <c r="C14" s="27"/>
    </row>
    <row r="15" spans="1:3" s="51" customFormat="1" ht="68.25" customHeight="1">
      <c r="B15" s="121" t="s">
        <v>46</v>
      </c>
      <c r="C15" s="121"/>
    </row>
    <row r="16" spans="1:3" s="51" customFormat="1" ht="8" customHeight="1">
      <c r="C16" s="27"/>
    </row>
    <row r="17" spans="2:3" s="51" customFormat="1" ht="30.75" customHeight="1">
      <c r="B17" s="122" t="s">
        <v>47</v>
      </c>
      <c r="C17" s="122"/>
    </row>
    <row r="18" spans="2:3" s="51" customFormat="1" ht="14.25" customHeight="1">
      <c r="C18" s="55"/>
    </row>
    <row r="19" spans="2:3" s="51" customFormat="1" ht="17">
      <c r="B19" s="56" t="s">
        <v>1</v>
      </c>
      <c r="C19" s="5" t="s">
        <v>1</v>
      </c>
    </row>
    <row r="20" spans="2:3" s="51" customFormat="1" ht="19" thickBot="1">
      <c r="B20" s="120" t="s">
        <v>48</v>
      </c>
      <c r="C20" s="120"/>
    </row>
    <row r="21" spans="2:3" s="51" customFormat="1">
      <c r="B21" s="57"/>
      <c r="C21" s="57"/>
    </row>
    <row r="22" spans="2:3" s="51" customFormat="1" ht="18">
      <c r="B22" s="58">
        <v>1</v>
      </c>
      <c r="C22" s="5" t="s">
        <v>49</v>
      </c>
    </row>
    <row r="23" spans="2:3" s="51" customFormat="1">
      <c r="C23" s="59" t="s">
        <v>50</v>
      </c>
    </row>
    <row r="24" spans="2:3" s="51" customFormat="1">
      <c r="C24" s="124" t="s">
        <v>51</v>
      </c>
    </row>
    <row r="25" spans="2:3" s="51" customFormat="1">
      <c r="C25" s="124"/>
    </row>
    <row r="26" spans="2:3" s="51" customFormat="1" ht="8" customHeight="1">
      <c r="C26" s="27"/>
    </row>
    <row r="27" spans="2:3" s="51" customFormat="1" ht="18">
      <c r="B27" s="58">
        <v>2</v>
      </c>
      <c r="C27" s="125" t="s">
        <v>52</v>
      </c>
    </row>
    <row r="28" spans="2:3" s="51" customFormat="1">
      <c r="C28" s="125"/>
    </row>
    <row r="29" spans="2:3" s="51" customFormat="1" ht="8" customHeight="1">
      <c r="C29" s="27"/>
    </row>
    <row r="30" spans="2:3" s="51" customFormat="1" ht="18">
      <c r="B30" s="58">
        <v>3</v>
      </c>
      <c r="C30" s="125" t="s">
        <v>53</v>
      </c>
    </row>
    <row r="31" spans="2:3" s="51" customFormat="1" ht="8" customHeight="1">
      <c r="C31" s="125"/>
    </row>
    <row r="32" spans="2:3" s="51" customFormat="1" ht="58" customHeight="1">
      <c r="B32" s="58">
        <v>4</v>
      </c>
      <c r="C32" s="60" t="s">
        <v>54</v>
      </c>
    </row>
    <row r="33" spans="2:3" s="51" customFormat="1" ht="8" customHeight="1">
      <c r="C33" s="61" t="s">
        <v>1</v>
      </c>
    </row>
    <row r="34" spans="2:3" s="51" customFormat="1" ht="59" customHeight="1">
      <c r="B34" s="58">
        <v>5</v>
      </c>
      <c r="C34" s="60" t="s">
        <v>55</v>
      </c>
    </row>
    <row r="35" spans="2:3" s="51" customFormat="1" ht="8" customHeight="1">
      <c r="C35" s="61" t="s">
        <v>1</v>
      </c>
    </row>
    <row r="36" spans="2:3" s="51" customFormat="1" ht="66" customHeight="1">
      <c r="B36" s="58">
        <v>6</v>
      </c>
      <c r="C36" s="60" t="s">
        <v>56</v>
      </c>
    </row>
    <row r="37" spans="2:3" s="51" customFormat="1" ht="8" customHeight="1">
      <c r="C37" s="61" t="s">
        <v>1</v>
      </c>
    </row>
    <row r="38" spans="2:3" s="51" customFormat="1" ht="8" customHeight="1">
      <c r="C38" s="27" t="s">
        <v>1</v>
      </c>
    </row>
    <row r="39" spans="2:3" s="51" customFormat="1" ht="74" customHeight="1">
      <c r="B39" s="58">
        <v>7</v>
      </c>
      <c r="C39" s="60" t="s">
        <v>57</v>
      </c>
    </row>
    <row r="40" spans="2:3" s="51" customFormat="1" ht="8" customHeight="1">
      <c r="C40" s="27"/>
    </row>
    <row r="41" spans="2:3" s="51" customFormat="1" ht="85" customHeight="1">
      <c r="B41" s="58">
        <v>8</v>
      </c>
      <c r="C41" s="60" t="s">
        <v>58</v>
      </c>
    </row>
    <row r="42" spans="2:3" s="51" customFormat="1" ht="8" customHeight="1">
      <c r="C42" s="27"/>
    </row>
    <row r="43" spans="2:3" s="51" customFormat="1" ht="87" customHeight="1">
      <c r="B43" s="58">
        <v>9</v>
      </c>
      <c r="C43" s="60" t="s">
        <v>59</v>
      </c>
    </row>
    <row r="44" spans="2:3" s="51" customFormat="1" ht="8" customHeight="1">
      <c r="C44" s="27"/>
    </row>
    <row r="45" spans="2:3" s="51" customFormat="1" ht="19" thickBot="1">
      <c r="B45" s="120" t="s">
        <v>60</v>
      </c>
      <c r="C45" s="120"/>
    </row>
    <row r="46" spans="2:3" s="51" customFormat="1">
      <c r="B46" s="57"/>
      <c r="C46" s="57"/>
    </row>
    <row r="47" spans="2:3" s="51" customFormat="1" ht="15" customHeight="1">
      <c r="B47" s="125" t="s">
        <v>61</v>
      </c>
      <c r="C47" s="125"/>
    </row>
    <row r="48" spans="2:3" s="51" customFormat="1" ht="49" customHeight="1">
      <c r="B48" s="125"/>
      <c r="C48" s="125"/>
    </row>
    <row r="49" spans="1:3" s="51" customFormat="1">
      <c r="B49" s="125" t="s">
        <v>62</v>
      </c>
      <c r="C49" s="125"/>
    </row>
    <row r="50" spans="1:3" s="51" customFormat="1">
      <c r="B50" s="125"/>
      <c r="C50" s="125"/>
    </row>
    <row r="51" spans="1:3" s="51" customFormat="1">
      <c r="C51" s="60"/>
    </row>
    <row r="52" spans="1:3" s="51" customFormat="1" ht="8" customHeight="1">
      <c r="A52" s="15"/>
      <c r="B52" s="15"/>
      <c r="C52" s="15"/>
    </row>
    <row r="53" spans="1:3" s="64" customFormat="1" ht="24" customHeight="1">
      <c r="A53" s="62"/>
      <c r="B53" s="62"/>
      <c r="C53" s="63" t="s">
        <v>39</v>
      </c>
    </row>
    <row r="54" spans="1:3" s="51" customFormat="1" ht="15" customHeight="1">
      <c r="A54" s="5"/>
      <c r="B54" s="123" t="s">
        <v>40</v>
      </c>
      <c r="C54" s="123"/>
    </row>
    <row r="55" spans="1:3" s="51" customFormat="1" ht="44" customHeight="1">
      <c r="A55" s="5"/>
      <c r="B55" s="123"/>
      <c r="C55" s="123"/>
    </row>
    <row r="56" spans="1:3" s="51" customFormat="1"/>
    <row r="57" spans="1:3" s="51" customFormat="1"/>
    <row r="58" spans="1:3" s="51" customFormat="1"/>
    <row r="59" spans="1:3" s="51" customFormat="1"/>
    <row r="60" spans="1:3" s="51" customFormat="1"/>
    <row r="61" spans="1:3" s="51" customFormat="1"/>
    <row r="62" spans="1:3" s="51" customFormat="1"/>
    <row r="63" spans="1:3" s="51" customFormat="1"/>
    <row r="64" spans="1:3" s="51" customFormat="1"/>
    <row r="65" s="51" customFormat="1"/>
    <row r="66" s="51" customFormat="1"/>
    <row r="67" s="51" customFormat="1"/>
    <row r="68" s="51" customFormat="1"/>
    <row r="69" s="51" customFormat="1"/>
    <row r="70" s="51" customFormat="1"/>
    <row r="71" s="51" customFormat="1"/>
    <row r="72" s="51" customFormat="1"/>
    <row r="73" s="51" customFormat="1"/>
    <row r="74" s="51" customFormat="1"/>
    <row r="75" s="51" customFormat="1"/>
    <row r="76" s="51" customFormat="1"/>
    <row r="77" s="51" customFormat="1"/>
    <row r="78" s="51" customFormat="1"/>
    <row r="79" s="51" customFormat="1"/>
    <row r="80" s="51" customFormat="1"/>
    <row r="81" s="51" customFormat="1"/>
    <row r="82" s="51" customFormat="1"/>
    <row r="83" s="51" customFormat="1"/>
    <row r="84" s="51" customFormat="1"/>
    <row r="85" s="51" customFormat="1"/>
    <row r="86" s="51" customFormat="1"/>
    <row r="87" s="51" customFormat="1"/>
    <row r="88" s="51" customFormat="1"/>
    <row r="89" s="51" customFormat="1"/>
    <row r="90" s="51" customFormat="1"/>
    <row r="91" s="51" customFormat="1"/>
    <row r="92" s="51" customFormat="1"/>
    <row r="93" s="51" customFormat="1"/>
    <row r="94" s="51" customFormat="1"/>
    <row r="95" s="51" customFormat="1"/>
    <row r="96" s="51" customFormat="1"/>
    <row r="97" s="51" customFormat="1"/>
    <row r="98" s="51" customFormat="1"/>
    <row r="99" s="51" customFormat="1"/>
    <row r="100" s="51" customFormat="1"/>
    <row r="101" s="51" customFormat="1"/>
    <row r="102" s="51" customFormat="1"/>
    <row r="103" s="51" customFormat="1"/>
    <row r="104" s="51" customFormat="1"/>
    <row r="105" s="51" customFormat="1"/>
    <row r="106" s="51" customFormat="1"/>
    <row r="107" s="51" customFormat="1"/>
    <row r="108" s="51" customFormat="1"/>
    <row r="109" s="51" customFormat="1"/>
    <row r="110" s="51" customFormat="1"/>
    <row r="111" s="51" customFormat="1"/>
    <row r="112" s="51" customFormat="1"/>
    <row r="113" s="51" customFormat="1"/>
    <row r="114" s="51" customFormat="1"/>
    <row r="115" s="51" customFormat="1"/>
    <row r="116" s="51" customFormat="1"/>
    <row r="117" s="51" customFormat="1"/>
    <row r="118" s="51" customFormat="1"/>
    <row r="119" s="51" customFormat="1"/>
    <row r="120" s="51" customFormat="1"/>
    <row r="121" s="51" customFormat="1"/>
    <row r="122" s="51" customFormat="1"/>
    <row r="123" s="51" customFormat="1"/>
    <row r="124" s="51" customFormat="1"/>
    <row r="125" s="51" customFormat="1"/>
    <row r="126" s="51" customFormat="1"/>
    <row r="127" s="51" customFormat="1"/>
    <row r="128" s="51" customFormat="1"/>
    <row r="129" s="51" customFormat="1"/>
    <row r="130" s="51" customFormat="1"/>
    <row r="131" s="51" customFormat="1"/>
    <row r="132" s="51" customFormat="1"/>
    <row r="133" s="51" customFormat="1"/>
    <row r="134" s="51" customFormat="1"/>
    <row r="135" s="51" customFormat="1"/>
    <row r="136" s="51" customFormat="1"/>
    <row r="137" s="51" customFormat="1"/>
    <row r="138" s="51" customFormat="1"/>
    <row r="139" s="51" customFormat="1"/>
    <row r="140" s="51" customFormat="1"/>
    <row r="141" s="51" customFormat="1"/>
    <row r="142" s="51" customFormat="1"/>
    <row r="143" s="51" customFormat="1"/>
    <row r="144" s="51" customFormat="1"/>
    <row r="145" s="51" customFormat="1"/>
    <row r="146" s="51" customFormat="1"/>
    <row r="147" s="51" customFormat="1"/>
    <row r="148" s="51" customFormat="1"/>
    <row r="149" s="51" customFormat="1"/>
    <row r="150" s="51" customFormat="1"/>
    <row r="151" s="51" customFormat="1"/>
    <row r="152" s="51" customFormat="1"/>
    <row r="153" s="51" customFormat="1"/>
    <row r="154" s="51" customFormat="1"/>
    <row r="155" s="51" customFormat="1"/>
    <row r="156" s="51" customFormat="1"/>
    <row r="157" s="51" customFormat="1"/>
    <row r="158" s="51" customFormat="1"/>
    <row r="159" s="51" customFormat="1"/>
    <row r="160" s="51" customFormat="1"/>
    <row r="161" s="51" customFormat="1"/>
    <row r="162" s="51" customFormat="1"/>
    <row r="163" s="51" customFormat="1"/>
    <row r="164" s="51" customFormat="1"/>
    <row r="165" s="51" customFormat="1"/>
    <row r="166" s="51" customFormat="1"/>
    <row r="167" s="51" customFormat="1"/>
    <row r="168" s="51" customFormat="1"/>
    <row r="169" s="51" customFormat="1"/>
    <row r="170" s="51" customFormat="1"/>
    <row r="171" s="51" customFormat="1"/>
    <row r="172" s="51" customFormat="1"/>
    <row r="173" s="51" customFormat="1"/>
    <row r="174" s="51" customFormat="1"/>
    <row r="175" s="51" customFormat="1"/>
    <row r="176" s="51" customFormat="1"/>
    <row r="177" s="51" customFormat="1"/>
    <row r="178" s="51" customFormat="1"/>
    <row r="179" s="51" customFormat="1"/>
    <row r="180" s="51" customFormat="1"/>
    <row r="181" s="51" customFormat="1"/>
    <row r="182" s="51" customFormat="1"/>
    <row r="183" s="51" customFormat="1"/>
    <row r="184" s="51" customFormat="1"/>
    <row r="185" s="51" customFormat="1"/>
    <row r="186" s="51" customFormat="1"/>
    <row r="187" s="51" customFormat="1"/>
    <row r="188" s="51" customFormat="1"/>
    <row r="189" s="51" customFormat="1"/>
    <row r="190" s="51" customFormat="1"/>
    <row r="191" s="51" customFormat="1"/>
    <row r="192" s="51" customFormat="1"/>
    <row r="193" s="51" customFormat="1"/>
    <row r="194" s="51" customFormat="1"/>
    <row r="195" s="51" customFormat="1"/>
    <row r="196" s="51" customFormat="1"/>
    <row r="197" s="51" customFormat="1"/>
    <row r="198" s="51" customFormat="1"/>
    <row r="199" s="51" customFormat="1"/>
    <row r="200" s="51" customFormat="1"/>
    <row r="201" s="51" customFormat="1"/>
    <row r="202" s="51" customFormat="1"/>
    <row r="203" s="51" customFormat="1"/>
    <row r="204" s="51" customFormat="1"/>
    <row r="205" s="51" customFormat="1"/>
    <row r="206" s="51" customFormat="1"/>
    <row r="207" s="51" customFormat="1"/>
    <row r="208" s="51" customFormat="1"/>
  </sheetData>
  <mergeCells count="13">
    <mergeCell ref="B54:C55"/>
    <mergeCell ref="C24:C25"/>
    <mergeCell ref="C27:C28"/>
    <mergeCell ref="C30:C31"/>
    <mergeCell ref="B45:C45"/>
    <mergeCell ref="B47:C48"/>
    <mergeCell ref="B49:C50"/>
    <mergeCell ref="B20:C20"/>
    <mergeCell ref="B9:C9"/>
    <mergeCell ref="B11:C11"/>
    <mergeCell ref="B13:C13"/>
    <mergeCell ref="B15:C15"/>
    <mergeCell ref="B17:C17"/>
  </mergeCells>
  <hyperlinks>
    <hyperlink ref="A2" r:id="rId1" display="Diseñada por Enrique Núñez Montenegro para FundaPymes.com" xr:uid="{3BE6DBD5-9B52-BA44-AB4D-2169353EE223}"/>
  </hyperlinks>
  <printOptions horizontalCentered="1"/>
  <pageMargins left="0.75000000000000011" right="0.75000000000000011" top="1" bottom="1" header="0.5" footer="0.5"/>
  <pageSetup scale="52"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73D9-BC3C-3641-88CB-DFAD24CE75EF}">
  <sheetPr>
    <tabColor rgb="FFC00000"/>
  </sheetPr>
  <dimension ref="A1:P40"/>
  <sheetViews>
    <sheetView zoomScale="75" zoomScaleNormal="75" workbookViewId="0">
      <pane xSplit="3" ySplit="7" topLeftCell="D8" activePane="bottomRight" state="frozen"/>
      <selection pane="topRight" activeCell="D1" sqref="D1"/>
      <selection pane="bottomLeft" activeCell="A9" sqref="A9"/>
      <selection pane="bottomRight" activeCell="A3" sqref="A3"/>
    </sheetView>
  </sheetViews>
  <sheetFormatPr baseColWidth="10" defaultColWidth="10.83203125" defaultRowHeight="16"/>
  <cols>
    <col min="1" max="1" width="4.33203125" style="5" customWidth="1"/>
    <col min="2" max="2" width="6" style="5" customWidth="1"/>
    <col min="3" max="3" width="71.5" style="5" customWidth="1"/>
    <col min="4" max="5" width="21.33203125" style="50" customWidth="1"/>
    <col min="6" max="12" width="21.33203125" style="49" customWidth="1"/>
    <col min="13" max="13" width="2.5" style="5" customWidth="1"/>
    <col min="14" max="14" width="21.33203125" style="13" customWidth="1"/>
    <col min="15" max="16384" width="10.83203125" style="5"/>
  </cols>
  <sheetData>
    <row r="1" spans="1:14" s="9" customFormat="1" ht="6" customHeight="1">
      <c r="A1" s="6"/>
      <c r="B1" s="6"/>
      <c r="C1" s="6"/>
      <c r="D1" s="7"/>
      <c r="E1" s="7"/>
      <c r="F1" s="8"/>
      <c r="G1" s="8"/>
      <c r="H1" s="8"/>
      <c r="I1" s="8"/>
      <c r="J1" s="8"/>
      <c r="K1" s="8"/>
      <c r="L1" s="8"/>
      <c r="N1" s="67"/>
    </row>
    <row r="2" spans="1:14" s="11" customFormat="1" ht="26" customHeight="1">
      <c r="A2" s="10" t="s">
        <v>66</v>
      </c>
      <c r="D2" s="12"/>
      <c r="E2" s="12"/>
      <c r="N2" s="13"/>
    </row>
    <row r="3" spans="1:14" s="11" customFormat="1" ht="26" customHeight="1">
      <c r="A3" s="14" t="s">
        <v>3</v>
      </c>
      <c r="D3" s="12"/>
      <c r="E3" s="12"/>
      <c r="N3" s="13"/>
    </row>
    <row r="4" spans="1:14" s="11" customFormat="1" ht="24" customHeight="1">
      <c r="A4" s="126" t="s">
        <v>65</v>
      </c>
      <c r="B4" s="126"/>
      <c r="C4" s="126"/>
      <c r="D4" s="126"/>
      <c r="E4" s="126"/>
      <c r="F4" s="126"/>
      <c r="G4" s="126"/>
      <c r="H4" s="126"/>
      <c r="I4" s="126"/>
      <c r="J4" s="126"/>
      <c r="K4" s="126"/>
      <c r="L4" s="126"/>
      <c r="M4" s="126"/>
      <c r="N4" s="126"/>
    </row>
    <row r="5" spans="1:14" s="15" customFormat="1" ht="17" customHeight="1" thickBot="1">
      <c r="D5" s="16"/>
      <c r="E5" s="16"/>
      <c r="F5" s="17"/>
      <c r="G5" s="17"/>
      <c r="H5" s="17"/>
      <c r="I5" s="17"/>
      <c r="J5" s="17"/>
      <c r="K5" s="17"/>
      <c r="L5" s="17"/>
      <c r="N5" s="68"/>
    </row>
    <row r="6" spans="1:14" s="19" customFormat="1" ht="24" customHeight="1" thickBot="1">
      <c r="A6" s="18"/>
      <c r="B6" s="127" t="s">
        <v>4</v>
      </c>
      <c r="C6" s="127"/>
      <c r="D6" s="66" t="s">
        <v>5</v>
      </c>
      <c r="E6" s="66" t="s">
        <v>6</v>
      </c>
      <c r="F6" s="66" t="s">
        <v>7</v>
      </c>
      <c r="G6" s="66" t="s">
        <v>8</v>
      </c>
      <c r="H6" s="66" t="s">
        <v>9</v>
      </c>
      <c r="I6" s="66" t="s">
        <v>10</v>
      </c>
      <c r="J6" s="66" t="s">
        <v>11</v>
      </c>
      <c r="K6" s="66" t="s">
        <v>12</v>
      </c>
      <c r="L6" s="66" t="s">
        <v>64</v>
      </c>
      <c r="M6" s="15"/>
      <c r="N6" s="66" t="s">
        <v>13</v>
      </c>
    </row>
    <row r="7" spans="1:14" s="20" customFormat="1" ht="8" customHeight="1">
      <c r="B7" s="21"/>
      <c r="C7" s="21"/>
      <c r="D7" s="22"/>
      <c r="E7" s="22"/>
      <c r="F7" s="22"/>
      <c r="G7" s="22"/>
      <c r="H7" s="22"/>
      <c r="I7" s="22"/>
      <c r="J7" s="22"/>
      <c r="K7" s="22"/>
      <c r="L7" s="22"/>
      <c r="N7" s="22"/>
    </row>
    <row r="8" spans="1:14" s="27" customFormat="1" ht="25" customHeight="1">
      <c r="A8" s="23"/>
      <c r="B8" s="24">
        <v>1</v>
      </c>
      <c r="C8" s="25" t="s">
        <v>14</v>
      </c>
      <c r="D8" s="26" t="s">
        <v>1</v>
      </c>
      <c r="E8" s="26" t="s">
        <v>1</v>
      </c>
      <c r="F8" s="26"/>
      <c r="G8" s="26"/>
      <c r="H8" s="26"/>
      <c r="I8" s="26"/>
      <c r="J8" s="26"/>
      <c r="K8" s="26"/>
      <c r="L8" s="26"/>
      <c r="N8" s="72">
        <f>SUM(D8:M8)</f>
        <v>0</v>
      </c>
    </row>
    <row r="9" spans="1:14" s="27" customFormat="1" ht="28">
      <c r="A9" s="23"/>
      <c r="B9" s="29" t="s">
        <v>1</v>
      </c>
      <c r="C9" s="30" t="s">
        <v>15</v>
      </c>
      <c r="D9" s="28"/>
      <c r="E9" s="28"/>
      <c r="F9" s="28"/>
      <c r="G9" s="28"/>
      <c r="H9" s="28"/>
      <c r="I9" s="28"/>
      <c r="J9" s="28"/>
      <c r="K9" s="28"/>
      <c r="L9" s="28"/>
      <c r="N9" s="69" t="s">
        <v>1</v>
      </c>
    </row>
    <row r="10" spans="1:14" s="27" customFormat="1" ht="25" customHeight="1">
      <c r="A10" s="23"/>
      <c r="B10" s="24">
        <v>2</v>
      </c>
      <c r="C10" s="25" t="s">
        <v>16</v>
      </c>
      <c r="D10" s="26"/>
      <c r="E10" s="26"/>
      <c r="F10" s="26"/>
      <c r="G10" s="26"/>
      <c r="H10" s="26"/>
      <c r="I10" s="26"/>
      <c r="J10" s="26"/>
      <c r="K10" s="26"/>
      <c r="L10" s="26"/>
      <c r="N10" s="72">
        <f>SUM(D10:M10)</f>
        <v>0</v>
      </c>
    </row>
    <row r="11" spans="1:14" s="27" customFormat="1" ht="28">
      <c r="A11" s="23"/>
      <c r="B11" s="29" t="s">
        <v>1</v>
      </c>
      <c r="C11" s="30" t="s">
        <v>17</v>
      </c>
      <c r="D11" s="28"/>
      <c r="E11" s="28"/>
      <c r="F11" s="28"/>
      <c r="G11" s="28"/>
      <c r="H11" s="28"/>
      <c r="I11" s="28"/>
      <c r="J11" s="28"/>
      <c r="K11" s="28"/>
      <c r="L11" s="28"/>
      <c r="N11" s="69" t="s">
        <v>1</v>
      </c>
    </row>
    <row r="12" spans="1:14" s="27" customFormat="1" ht="25" customHeight="1">
      <c r="A12" s="23"/>
      <c r="B12" s="24">
        <v>3</v>
      </c>
      <c r="C12" s="25" t="s">
        <v>18</v>
      </c>
      <c r="D12" s="26"/>
      <c r="E12" s="26"/>
      <c r="F12" s="26"/>
      <c r="G12" s="26"/>
      <c r="H12" s="26"/>
      <c r="I12" s="26"/>
      <c r="J12" s="26"/>
      <c r="K12" s="26"/>
      <c r="L12" s="26"/>
      <c r="N12" s="72">
        <f>SUM(D12:M12)</f>
        <v>0</v>
      </c>
    </row>
    <row r="13" spans="1:14" s="27" customFormat="1" ht="42">
      <c r="A13" s="23"/>
      <c r="B13" s="29" t="s">
        <v>1</v>
      </c>
      <c r="C13" s="30" t="s">
        <v>19</v>
      </c>
      <c r="D13" s="28"/>
      <c r="E13" s="28"/>
      <c r="F13" s="28"/>
      <c r="G13" s="28"/>
      <c r="H13" s="28"/>
      <c r="I13" s="28"/>
      <c r="J13" s="28"/>
      <c r="K13" s="28"/>
      <c r="L13" s="28"/>
      <c r="N13" s="69" t="s">
        <v>1</v>
      </c>
    </row>
    <row r="14" spans="1:14" s="27" customFormat="1" ht="25" customHeight="1">
      <c r="A14" s="23"/>
      <c r="B14" s="24">
        <v>4</v>
      </c>
      <c r="C14" s="25" t="s">
        <v>20</v>
      </c>
      <c r="D14" s="26"/>
      <c r="E14" s="26"/>
      <c r="F14" s="26"/>
      <c r="G14" s="26"/>
      <c r="H14" s="26"/>
      <c r="I14" s="26"/>
      <c r="J14" s="26"/>
      <c r="K14" s="26"/>
      <c r="L14" s="26"/>
      <c r="N14" s="72">
        <f>SUM(D14:M14)</f>
        <v>0</v>
      </c>
    </row>
    <row r="15" spans="1:14" s="27" customFormat="1" ht="56">
      <c r="A15" s="23"/>
      <c r="B15" s="29" t="s">
        <v>1</v>
      </c>
      <c r="C15" s="30" t="s">
        <v>21</v>
      </c>
      <c r="D15" s="28"/>
      <c r="E15" s="28"/>
      <c r="F15" s="28"/>
      <c r="G15" s="28"/>
      <c r="H15" s="28"/>
      <c r="I15" s="28"/>
      <c r="J15" s="28"/>
      <c r="K15" s="28"/>
      <c r="L15" s="28"/>
      <c r="N15" s="69" t="s">
        <v>1</v>
      </c>
    </row>
    <row r="16" spans="1:14" s="27" customFormat="1" ht="25" customHeight="1">
      <c r="A16" s="23"/>
      <c r="B16" s="24">
        <v>5</v>
      </c>
      <c r="C16" s="25" t="s">
        <v>22</v>
      </c>
      <c r="D16" s="26"/>
      <c r="E16" s="26"/>
      <c r="F16" s="26"/>
      <c r="G16" s="26"/>
      <c r="H16" s="26"/>
      <c r="I16" s="26"/>
      <c r="J16" s="26"/>
      <c r="K16" s="26"/>
      <c r="L16" s="26"/>
      <c r="N16" s="72">
        <f>SUM(D16:M16)</f>
        <v>0</v>
      </c>
    </row>
    <row r="17" spans="1:16" s="27" customFormat="1" ht="43" customHeight="1">
      <c r="A17" s="23"/>
      <c r="B17" s="29" t="s">
        <v>1</v>
      </c>
      <c r="C17" s="31" t="s">
        <v>23</v>
      </c>
      <c r="D17" s="28"/>
      <c r="E17" s="28"/>
      <c r="F17" s="28"/>
      <c r="G17" s="28"/>
      <c r="H17" s="28"/>
      <c r="I17" s="28"/>
      <c r="J17" s="28"/>
      <c r="K17" s="28"/>
      <c r="L17" s="28"/>
      <c r="N17" s="69" t="s">
        <v>1</v>
      </c>
    </row>
    <row r="18" spans="1:16" s="27" customFormat="1" ht="25" customHeight="1">
      <c r="A18" s="23"/>
      <c r="B18" s="24">
        <v>6</v>
      </c>
      <c r="C18" s="25" t="s">
        <v>24</v>
      </c>
      <c r="D18" s="26"/>
      <c r="E18" s="26"/>
      <c r="F18" s="26"/>
      <c r="G18" s="26"/>
      <c r="H18" s="26"/>
      <c r="I18" s="26"/>
      <c r="J18" s="26"/>
      <c r="K18" s="26"/>
      <c r="L18" s="26"/>
      <c r="N18" s="72">
        <f>SUM(D18:M18)</f>
        <v>0</v>
      </c>
    </row>
    <row r="19" spans="1:16" s="27" customFormat="1" ht="50" customHeight="1">
      <c r="A19" s="23"/>
      <c r="B19" s="29" t="s">
        <v>1</v>
      </c>
      <c r="C19" s="65" t="s">
        <v>25</v>
      </c>
      <c r="D19" s="28"/>
      <c r="E19" s="28"/>
      <c r="F19" s="28"/>
      <c r="G19" s="28"/>
      <c r="H19" s="28"/>
      <c r="I19" s="28"/>
      <c r="J19" s="28"/>
      <c r="K19" s="28"/>
      <c r="L19" s="28"/>
      <c r="N19" s="69" t="s">
        <v>1</v>
      </c>
    </row>
    <row r="20" spans="1:16" s="27" customFormat="1" ht="25" customHeight="1">
      <c r="A20" s="23"/>
      <c r="B20" s="24">
        <v>7</v>
      </c>
      <c r="C20" s="25" t="s">
        <v>26</v>
      </c>
      <c r="D20" s="26"/>
      <c r="E20" s="26"/>
      <c r="F20" s="26"/>
      <c r="G20" s="26"/>
      <c r="H20" s="26"/>
      <c r="I20" s="26"/>
      <c r="J20" s="26"/>
      <c r="K20" s="26"/>
      <c r="L20" s="26"/>
      <c r="N20" s="72">
        <f>SUM(D20:M20)</f>
        <v>0</v>
      </c>
    </row>
    <row r="21" spans="1:16" s="27" customFormat="1" ht="82" customHeight="1">
      <c r="A21" s="23"/>
      <c r="B21" s="29" t="s">
        <v>1</v>
      </c>
      <c r="C21" s="31" t="s">
        <v>27</v>
      </c>
      <c r="D21" s="28"/>
      <c r="E21" s="28"/>
      <c r="F21" s="28"/>
      <c r="G21" s="28"/>
      <c r="H21" s="28"/>
      <c r="I21" s="28"/>
      <c r="J21" s="28"/>
      <c r="K21" s="28"/>
      <c r="L21" s="28"/>
      <c r="N21" s="69" t="s">
        <v>1</v>
      </c>
    </row>
    <row r="22" spans="1:16" s="27" customFormat="1" ht="25" customHeight="1">
      <c r="A22" s="23"/>
      <c r="B22" s="24">
        <v>8</v>
      </c>
      <c r="C22" s="25" t="s">
        <v>28</v>
      </c>
      <c r="D22" s="26"/>
      <c r="E22" s="26"/>
      <c r="F22" s="26"/>
      <c r="G22" s="26"/>
      <c r="H22" s="26"/>
      <c r="I22" s="26"/>
      <c r="J22" s="26"/>
      <c r="K22" s="26"/>
      <c r="L22" s="26"/>
      <c r="N22" s="72">
        <f>SUM(D22:M22)</f>
        <v>0</v>
      </c>
    </row>
    <row r="23" spans="1:16" s="27" customFormat="1" ht="98">
      <c r="A23" s="23"/>
      <c r="B23" s="29" t="s">
        <v>1</v>
      </c>
      <c r="C23" s="31" t="s">
        <v>29</v>
      </c>
      <c r="D23" s="28"/>
      <c r="E23" s="28"/>
      <c r="F23" s="28"/>
      <c r="G23" s="28"/>
      <c r="H23" s="28"/>
      <c r="I23" s="28"/>
      <c r="J23" s="28"/>
      <c r="K23" s="28"/>
      <c r="L23" s="28"/>
      <c r="N23" s="69" t="s">
        <v>1</v>
      </c>
    </row>
    <row r="24" spans="1:16" s="27" customFormat="1" ht="25" customHeight="1">
      <c r="A24" s="23"/>
      <c r="B24" s="24">
        <v>9</v>
      </c>
      <c r="C24" s="25" t="s">
        <v>30</v>
      </c>
      <c r="D24" s="26"/>
      <c r="E24" s="26"/>
      <c r="F24" s="26"/>
      <c r="G24" s="26"/>
      <c r="H24" s="26"/>
      <c r="I24" s="26"/>
      <c r="J24" s="26"/>
      <c r="K24" s="26"/>
      <c r="L24" s="26"/>
      <c r="N24" s="72">
        <f>SUM(D24:M24)</f>
        <v>0</v>
      </c>
    </row>
    <row r="25" spans="1:16" s="27" customFormat="1" ht="98">
      <c r="A25" s="23"/>
      <c r="B25" s="29" t="s">
        <v>1</v>
      </c>
      <c r="C25" s="31" t="s">
        <v>31</v>
      </c>
      <c r="D25" s="28"/>
      <c r="E25" s="28"/>
      <c r="F25" s="28"/>
      <c r="G25" s="28"/>
      <c r="H25" s="28"/>
      <c r="I25" s="28"/>
      <c r="J25" s="28"/>
      <c r="K25" s="28"/>
      <c r="L25" s="28"/>
      <c r="N25" s="69" t="s">
        <v>1</v>
      </c>
    </row>
    <row r="26" spans="1:16" s="27" customFormat="1" ht="25" customHeight="1">
      <c r="A26" s="23"/>
      <c r="B26" s="24">
        <v>10</v>
      </c>
      <c r="C26" s="25" t="s">
        <v>32</v>
      </c>
      <c r="D26" s="26"/>
      <c r="E26" s="26"/>
      <c r="F26" s="26"/>
      <c r="G26" s="26"/>
      <c r="H26" s="26"/>
      <c r="I26" s="26"/>
      <c r="J26" s="26"/>
      <c r="K26" s="26"/>
      <c r="L26" s="26"/>
      <c r="N26" s="72">
        <f>SUM(D26:M26)</f>
        <v>0</v>
      </c>
    </row>
    <row r="27" spans="1:16" s="27" customFormat="1" ht="36" customHeight="1">
      <c r="A27" s="23"/>
      <c r="B27" s="32" t="s">
        <v>1</v>
      </c>
      <c r="C27" s="33" t="s">
        <v>33</v>
      </c>
      <c r="D27" s="34" t="s">
        <v>1</v>
      </c>
      <c r="E27" s="34" t="s">
        <v>1</v>
      </c>
      <c r="F27" s="34" t="s">
        <v>1</v>
      </c>
      <c r="G27" s="34"/>
      <c r="H27" s="34"/>
      <c r="I27" s="34"/>
      <c r="J27" s="34" t="s">
        <v>1</v>
      </c>
      <c r="K27" s="34" t="s">
        <v>1</v>
      </c>
      <c r="L27" s="34" t="s">
        <v>1</v>
      </c>
      <c r="N27" s="70" t="s">
        <v>1</v>
      </c>
    </row>
    <row r="28" spans="1:16" ht="21" customHeight="1" thickBot="1">
      <c r="A28" s="15"/>
      <c r="B28" s="35" t="s">
        <v>1</v>
      </c>
      <c r="C28" s="36" t="s">
        <v>34</v>
      </c>
      <c r="D28" s="37">
        <f>SUM(D7:D27)</f>
        <v>0</v>
      </c>
      <c r="E28" s="37">
        <f t="shared" ref="E28:N28" si="0">SUM(E7:E27)</f>
        <v>0</v>
      </c>
      <c r="F28" s="37">
        <f t="shared" si="0"/>
        <v>0</v>
      </c>
      <c r="G28" s="37">
        <f t="shared" si="0"/>
        <v>0</v>
      </c>
      <c r="H28" s="37">
        <f t="shared" si="0"/>
        <v>0</v>
      </c>
      <c r="I28" s="37">
        <f t="shared" si="0"/>
        <v>0</v>
      </c>
      <c r="J28" s="37">
        <f t="shared" si="0"/>
        <v>0</v>
      </c>
      <c r="K28" s="37">
        <f t="shared" ref="K28:L28" si="1">SUM(K7:K27)</f>
        <v>0</v>
      </c>
      <c r="L28" s="37">
        <f t="shared" si="1"/>
        <v>0</v>
      </c>
      <c r="M28" s="27"/>
      <c r="N28" s="37">
        <f t="shared" si="0"/>
        <v>0</v>
      </c>
      <c r="O28" s="38">
        <f>SUM(D28:M28)-N28</f>
        <v>0</v>
      </c>
    </row>
    <row r="29" spans="1:16" ht="9" customHeight="1">
      <c r="A29" s="15"/>
      <c r="B29" s="39"/>
      <c r="C29" s="40"/>
      <c r="D29" s="41"/>
      <c r="E29" s="41"/>
      <c r="F29" s="41"/>
      <c r="G29" s="41"/>
      <c r="H29" s="41"/>
      <c r="I29" s="41"/>
      <c r="J29" s="41"/>
      <c r="K29" s="41"/>
      <c r="L29" s="41"/>
      <c r="M29" s="27"/>
      <c r="N29" s="41"/>
    </row>
    <row r="30" spans="1:16" ht="21" customHeight="1" thickBot="1">
      <c r="A30" s="15"/>
      <c r="B30" s="35" t="s">
        <v>1</v>
      </c>
      <c r="C30" s="36" t="s">
        <v>35</v>
      </c>
      <c r="D30" s="42" t="e">
        <f>ROUND(+D$28/$N$28,4)</f>
        <v>#DIV/0!</v>
      </c>
      <c r="E30" s="42" t="e">
        <f t="shared" ref="E30:L30" si="2">ROUND(+E$28/$N$28,4)</f>
        <v>#DIV/0!</v>
      </c>
      <c r="F30" s="42" t="e">
        <f t="shared" si="2"/>
        <v>#DIV/0!</v>
      </c>
      <c r="G30" s="42" t="e">
        <f t="shared" si="2"/>
        <v>#DIV/0!</v>
      </c>
      <c r="H30" s="42" t="e">
        <f t="shared" si="2"/>
        <v>#DIV/0!</v>
      </c>
      <c r="I30" s="42" t="e">
        <f t="shared" si="2"/>
        <v>#DIV/0!</v>
      </c>
      <c r="J30" s="42" t="e">
        <f t="shared" si="2"/>
        <v>#DIV/0!</v>
      </c>
      <c r="K30" s="42" t="e">
        <f t="shared" si="2"/>
        <v>#DIV/0!</v>
      </c>
      <c r="L30" s="42" t="e">
        <f t="shared" si="2"/>
        <v>#DIV/0!</v>
      </c>
      <c r="M30" s="27"/>
      <c r="N30" s="42" t="e">
        <f>ROUNDUP(+N$28/$N$28,4)</f>
        <v>#DIV/0!</v>
      </c>
      <c r="O30" s="38" t="e">
        <f>SUM(D30:M30)-N30</f>
        <v>#DIV/0!</v>
      </c>
    </row>
    <row r="31" spans="1:16" ht="12" customHeight="1">
      <c r="A31" s="15"/>
      <c r="B31" s="39"/>
      <c r="C31" s="40"/>
      <c r="D31" s="43"/>
      <c r="E31" s="43"/>
      <c r="F31" s="43"/>
      <c r="G31" s="43"/>
      <c r="H31" s="43"/>
      <c r="I31" s="43"/>
      <c r="J31" s="43"/>
      <c r="K31" s="43"/>
      <c r="L31" s="43"/>
      <c r="M31" s="27"/>
      <c r="N31" s="43"/>
    </row>
    <row r="32" spans="1:16" ht="21" customHeight="1" thickBot="1">
      <c r="A32" s="15"/>
      <c r="B32" s="35" t="s">
        <v>1</v>
      </c>
      <c r="C32" s="36" t="s">
        <v>36</v>
      </c>
      <c r="D32" s="44" t="s">
        <v>1</v>
      </c>
      <c r="E32" s="44" t="s">
        <v>1</v>
      </c>
      <c r="F32" s="44" t="s">
        <v>1</v>
      </c>
      <c r="G32" s="44" t="s">
        <v>1</v>
      </c>
      <c r="H32" s="44" t="s">
        <v>1</v>
      </c>
      <c r="I32" s="44" t="s">
        <v>1</v>
      </c>
      <c r="J32" s="74" t="s">
        <v>1</v>
      </c>
      <c r="K32" s="74" t="s">
        <v>1</v>
      </c>
      <c r="L32" s="74" t="s">
        <v>1</v>
      </c>
      <c r="M32" s="27"/>
      <c r="N32" s="42">
        <f>SUM(D32:J32)</f>
        <v>0</v>
      </c>
      <c r="O32" s="73">
        <f>SUM(D32:M32)-100%</f>
        <v>-1</v>
      </c>
      <c r="P32" s="45" t="s">
        <v>63</v>
      </c>
    </row>
    <row r="33" spans="1:14" ht="21" customHeight="1">
      <c r="A33" s="15"/>
      <c r="B33" s="39"/>
      <c r="C33" s="40"/>
      <c r="D33" s="43"/>
      <c r="E33" s="43"/>
      <c r="F33" s="43"/>
      <c r="G33" s="43"/>
      <c r="H33" s="43"/>
      <c r="I33" s="43"/>
      <c r="J33" s="43"/>
      <c r="K33" s="43"/>
      <c r="L33" s="43"/>
      <c r="M33" s="27"/>
      <c r="N33" s="43"/>
    </row>
    <row r="34" spans="1:14" ht="34" customHeight="1">
      <c r="A34" s="15"/>
      <c r="B34" s="128" t="s">
        <v>37</v>
      </c>
      <c r="C34" s="128"/>
      <c r="D34" s="128"/>
      <c r="E34" s="128"/>
      <c r="F34" s="128"/>
      <c r="G34" s="128"/>
      <c r="H34" s="128"/>
      <c r="I34" s="128"/>
      <c r="J34" s="128"/>
      <c r="K34" s="128"/>
      <c r="L34" s="128"/>
      <c r="M34" s="128"/>
      <c r="N34" s="128"/>
    </row>
    <row r="35" spans="1:14" ht="21" customHeight="1">
      <c r="A35" s="15"/>
      <c r="B35" s="129" t="s">
        <v>38</v>
      </c>
      <c r="C35" s="129"/>
      <c r="D35" s="129"/>
      <c r="E35" s="129"/>
      <c r="F35" s="129"/>
      <c r="G35" s="129"/>
      <c r="H35" s="129"/>
      <c r="I35" s="129"/>
      <c r="J35" s="129"/>
      <c r="K35" s="129"/>
      <c r="L35" s="129"/>
      <c r="M35" s="129"/>
      <c r="N35" s="129"/>
    </row>
    <row r="36" spans="1:14" ht="17" customHeight="1">
      <c r="A36" s="15"/>
      <c r="B36" s="15"/>
      <c r="C36" s="15"/>
      <c r="D36" s="15"/>
      <c r="E36" s="46"/>
      <c r="F36" s="46"/>
      <c r="G36" s="46"/>
      <c r="H36" s="46"/>
      <c r="I36" s="46"/>
      <c r="J36" s="46"/>
      <c r="K36" s="46"/>
      <c r="L36" s="46"/>
      <c r="N36" s="71"/>
    </row>
    <row r="37" spans="1:14" ht="17" customHeight="1">
      <c r="A37" s="47"/>
      <c r="B37" s="47"/>
      <c r="C37" s="47"/>
      <c r="D37" s="47"/>
      <c r="E37" s="47"/>
      <c r="F37" s="47"/>
      <c r="G37" s="47"/>
      <c r="H37" s="47"/>
      <c r="I37" s="47"/>
      <c r="J37" s="47"/>
      <c r="K37" s="15"/>
      <c r="L37" s="15"/>
      <c r="N37" s="48" t="s">
        <v>39</v>
      </c>
    </row>
    <row r="38" spans="1:14" ht="17" customHeight="1">
      <c r="A38" s="15"/>
      <c r="B38" s="15"/>
      <c r="C38" s="15"/>
      <c r="D38" s="15"/>
      <c r="E38" s="15"/>
      <c r="F38" s="15"/>
      <c r="G38" s="15"/>
      <c r="H38" s="15"/>
      <c r="I38" s="15"/>
      <c r="J38" s="15"/>
      <c r="K38" s="15"/>
      <c r="L38" s="15"/>
      <c r="N38" s="71"/>
    </row>
    <row r="39" spans="1:14" ht="34" customHeight="1">
      <c r="B39" s="123" t="s">
        <v>40</v>
      </c>
      <c r="C39" s="123"/>
      <c r="D39" s="123"/>
      <c r="E39" s="130"/>
      <c r="F39" s="130"/>
      <c r="G39" s="130"/>
      <c r="H39" s="130"/>
      <c r="I39" s="130"/>
      <c r="J39" s="130"/>
      <c r="K39" s="130"/>
      <c r="L39" s="130"/>
      <c r="M39" s="130"/>
      <c r="N39" s="130"/>
    </row>
    <row r="40" spans="1:14" ht="17" customHeight="1">
      <c r="D40" s="5"/>
      <c r="E40" s="5"/>
      <c r="F40" s="5"/>
      <c r="G40" s="5"/>
      <c r="H40" s="5"/>
      <c r="I40" s="5"/>
      <c r="J40" s="5"/>
      <c r="K40" s="5"/>
      <c r="L40" s="5"/>
    </row>
  </sheetData>
  <mergeCells count="5">
    <mergeCell ref="A4:N4"/>
    <mergeCell ref="B6:C6"/>
    <mergeCell ref="B34:N34"/>
    <mergeCell ref="B35:N35"/>
    <mergeCell ref="B39:N39"/>
  </mergeCells>
  <printOptions horizontalCentered="1" verticalCentered="1"/>
  <pageMargins left="0.1" right="0.1" top="0.75" bottom="0" header="0.3" footer="0.3"/>
  <pageSetup scale="45"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636AF-78DD-944E-8BF1-8EE781008DC6}">
  <sheetPr>
    <tabColor rgb="FFC00000"/>
  </sheetPr>
  <dimension ref="A1:M41"/>
  <sheetViews>
    <sheetView zoomScale="128" zoomScaleNormal="128" workbookViewId="0">
      <pane xSplit="3" ySplit="7" topLeftCell="H24" activePane="bottomRight" state="frozen"/>
      <selection pane="topRight" activeCell="D1" sqref="D1"/>
      <selection pane="bottomLeft" activeCell="A9" sqref="A9"/>
      <selection pane="bottomRight" activeCell="H32" sqref="H32"/>
    </sheetView>
  </sheetViews>
  <sheetFormatPr baseColWidth="10" defaultColWidth="10.83203125" defaultRowHeight="16"/>
  <cols>
    <col min="1" max="1" width="4.33203125" style="5" customWidth="1"/>
    <col min="2" max="2" width="6" style="5" customWidth="1"/>
    <col min="3" max="3" width="71.5" style="5" customWidth="1"/>
    <col min="4" max="5" width="21.33203125" style="50" customWidth="1"/>
    <col min="6" max="10" width="21.33203125" style="49" customWidth="1"/>
    <col min="11" max="11" width="2.5" style="5" customWidth="1"/>
    <col min="12" max="12" width="21.33203125" style="13" customWidth="1"/>
    <col min="13" max="16384" width="10.83203125" style="5"/>
  </cols>
  <sheetData>
    <row r="1" spans="1:12" s="9" customFormat="1" ht="6" customHeight="1">
      <c r="A1" s="6"/>
      <c r="B1" s="6"/>
      <c r="C1" s="6"/>
      <c r="D1" s="7"/>
      <c r="E1" s="7"/>
      <c r="F1" s="8"/>
      <c r="G1" s="8"/>
      <c r="H1" s="8"/>
      <c r="I1" s="8"/>
      <c r="J1" s="8"/>
      <c r="L1" s="67"/>
    </row>
    <row r="2" spans="1:12" s="11" customFormat="1" ht="26" customHeight="1">
      <c r="A2" s="10" t="s">
        <v>2</v>
      </c>
      <c r="D2" s="12"/>
      <c r="E2" s="12"/>
      <c r="L2" s="13"/>
    </row>
    <row r="3" spans="1:12" s="11" customFormat="1" ht="26" customHeight="1">
      <c r="A3" s="14" t="s">
        <v>3</v>
      </c>
      <c r="D3" s="12"/>
      <c r="E3" s="12"/>
      <c r="L3" s="13"/>
    </row>
    <row r="4" spans="1:12" s="11" customFormat="1" ht="24" customHeight="1">
      <c r="A4" s="126" t="str">
        <f>Portada!B24</f>
        <v>Sábado, 31 de Agosto del 2019</v>
      </c>
      <c r="B4" s="126"/>
      <c r="C4" s="126"/>
      <c r="D4" s="82"/>
      <c r="E4" s="82"/>
      <c r="F4" s="82"/>
      <c r="G4" s="82"/>
      <c r="H4" s="82"/>
      <c r="I4" s="82"/>
      <c r="J4" s="82"/>
      <c r="K4" s="82"/>
      <c r="L4" s="82"/>
    </row>
    <row r="5" spans="1:12" s="15" customFormat="1" ht="17" customHeight="1" thickBot="1">
      <c r="D5" s="16"/>
      <c r="E5" s="16"/>
      <c r="F5" s="17"/>
      <c r="G5" s="17"/>
      <c r="H5" s="17"/>
      <c r="I5" s="17"/>
      <c r="J5" s="17"/>
      <c r="L5" s="68"/>
    </row>
    <row r="6" spans="1:12" s="19" customFormat="1" ht="29" customHeight="1" thickBot="1">
      <c r="A6" s="18"/>
      <c r="B6" s="127" t="s">
        <v>4</v>
      </c>
      <c r="C6" s="127"/>
      <c r="D6" s="66" t="s">
        <v>72</v>
      </c>
      <c r="E6" s="66" t="s">
        <v>69</v>
      </c>
      <c r="F6" s="66" t="s">
        <v>73</v>
      </c>
      <c r="G6" s="66" t="s">
        <v>74</v>
      </c>
      <c r="H6" s="66" t="s">
        <v>76</v>
      </c>
      <c r="I6" s="66" t="s">
        <v>71</v>
      </c>
      <c r="J6" s="66" t="s">
        <v>75</v>
      </c>
      <c r="K6" s="15"/>
      <c r="L6" s="66" t="s">
        <v>13</v>
      </c>
    </row>
    <row r="7" spans="1:12" s="20" customFormat="1" ht="8" customHeight="1">
      <c r="B7" s="21"/>
      <c r="C7" s="21"/>
      <c r="D7" s="22"/>
      <c r="E7" s="22"/>
      <c r="F7" s="22" t="s">
        <v>1</v>
      </c>
      <c r="G7" s="22"/>
      <c r="H7" s="22"/>
      <c r="I7" s="22"/>
      <c r="J7" s="22"/>
      <c r="L7" s="22"/>
    </row>
    <row r="8" spans="1:12" s="27" customFormat="1" ht="25" customHeight="1">
      <c r="A8" s="23"/>
      <c r="B8" s="24">
        <v>1</v>
      </c>
      <c r="C8" s="25" t="s">
        <v>14</v>
      </c>
      <c r="D8" s="26">
        <v>10000</v>
      </c>
      <c r="E8" s="26">
        <v>10000</v>
      </c>
      <c r="F8" s="26" t="s">
        <v>1</v>
      </c>
      <c r="G8" s="26" t="s">
        <v>1</v>
      </c>
      <c r="H8" s="26" t="s">
        <v>1</v>
      </c>
      <c r="I8" s="26" t="s">
        <v>1</v>
      </c>
      <c r="J8" s="26" t="s">
        <v>1</v>
      </c>
      <c r="L8" s="72">
        <f>SUM(D8:K8)</f>
        <v>20000</v>
      </c>
    </row>
    <row r="9" spans="1:12" s="27" customFormat="1" ht="28">
      <c r="A9" s="23"/>
      <c r="B9" s="29" t="s">
        <v>1</v>
      </c>
      <c r="C9" s="30" t="s">
        <v>15</v>
      </c>
      <c r="D9" s="28" t="s">
        <v>1</v>
      </c>
      <c r="E9" s="28" t="s">
        <v>1</v>
      </c>
      <c r="F9" s="28" t="s">
        <v>1</v>
      </c>
      <c r="G9" s="28"/>
      <c r="H9" s="28"/>
      <c r="I9" s="28"/>
      <c r="J9" s="28" t="s">
        <v>1</v>
      </c>
      <c r="L9" s="69" t="s">
        <v>1</v>
      </c>
    </row>
    <row r="10" spans="1:12" s="27" customFormat="1" ht="25" customHeight="1">
      <c r="A10" s="23"/>
      <c r="B10" s="24">
        <v>2</v>
      </c>
      <c r="C10" s="25" t="s">
        <v>16</v>
      </c>
      <c r="D10" s="26"/>
      <c r="E10" s="26" t="s">
        <v>1</v>
      </c>
      <c r="F10" s="26">
        <v>10000</v>
      </c>
      <c r="G10" s="26">
        <v>10000</v>
      </c>
      <c r="H10" s="26"/>
      <c r="I10" s="26"/>
      <c r="J10" s="26" t="s">
        <v>1</v>
      </c>
      <c r="L10" s="72">
        <f>SUM(D10:K10)</f>
        <v>20000</v>
      </c>
    </row>
    <row r="11" spans="1:12" s="27" customFormat="1" ht="28">
      <c r="A11" s="23"/>
      <c r="B11" s="29" t="s">
        <v>1</v>
      </c>
      <c r="C11" s="30" t="s">
        <v>17</v>
      </c>
      <c r="D11" s="28" t="s">
        <v>1</v>
      </c>
      <c r="E11" s="28" t="s">
        <v>1</v>
      </c>
      <c r="F11" s="28" t="s">
        <v>1</v>
      </c>
      <c r="G11" s="28"/>
      <c r="H11" s="28"/>
      <c r="I11" s="28"/>
      <c r="J11" s="28" t="s">
        <v>1</v>
      </c>
      <c r="L11" s="69" t="s">
        <v>1</v>
      </c>
    </row>
    <row r="12" spans="1:12" s="27" customFormat="1" ht="25" customHeight="1">
      <c r="A12" s="23"/>
      <c r="B12" s="24">
        <v>3</v>
      </c>
      <c r="C12" s="25" t="s">
        <v>18</v>
      </c>
      <c r="D12" s="26" t="s">
        <v>1</v>
      </c>
      <c r="E12" s="26" t="s">
        <v>1</v>
      </c>
      <c r="F12" s="26" t="s">
        <v>1</v>
      </c>
      <c r="G12" s="26"/>
      <c r="H12" s="26">
        <v>12500</v>
      </c>
      <c r="I12" s="26"/>
      <c r="J12" s="26"/>
      <c r="L12" s="72">
        <f>SUM(D12:K12)</f>
        <v>12500</v>
      </c>
    </row>
    <row r="13" spans="1:12" s="27" customFormat="1" ht="42">
      <c r="A13" s="23"/>
      <c r="B13" s="29" t="s">
        <v>1</v>
      </c>
      <c r="C13" s="30" t="s">
        <v>19</v>
      </c>
      <c r="D13" s="28" t="s">
        <v>1</v>
      </c>
      <c r="E13" s="28" t="s">
        <v>1</v>
      </c>
      <c r="F13" s="28" t="s">
        <v>1</v>
      </c>
      <c r="G13" s="28"/>
      <c r="H13" s="28"/>
      <c r="I13" s="28"/>
      <c r="J13" s="28" t="s">
        <v>1</v>
      </c>
      <c r="L13" s="69" t="s">
        <v>1</v>
      </c>
    </row>
    <row r="14" spans="1:12" s="27" customFormat="1" ht="25" customHeight="1">
      <c r="A14" s="23"/>
      <c r="B14" s="24">
        <v>4</v>
      </c>
      <c r="C14" s="25" t="s">
        <v>20</v>
      </c>
      <c r="D14" s="26" t="s">
        <v>1</v>
      </c>
      <c r="E14" s="26" t="s">
        <v>1</v>
      </c>
      <c r="F14" s="26" t="s">
        <v>1</v>
      </c>
      <c r="G14" s="26"/>
      <c r="H14" s="26"/>
      <c r="I14" s="26">
        <v>12500</v>
      </c>
      <c r="J14" s="26"/>
      <c r="L14" s="72">
        <f>SUM(D14:K14)</f>
        <v>12500</v>
      </c>
    </row>
    <row r="15" spans="1:12" s="27" customFormat="1" ht="56">
      <c r="A15" s="23"/>
      <c r="B15" s="29" t="s">
        <v>1</v>
      </c>
      <c r="C15" s="30" t="s">
        <v>21</v>
      </c>
      <c r="D15" s="28" t="s">
        <v>1</v>
      </c>
      <c r="E15" s="28" t="s">
        <v>1</v>
      </c>
      <c r="F15" s="28" t="s">
        <v>1</v>
      </c>
      <c r="G15" s="28"/>
      <c r="H15" s="28"/>
      <c r="I15" s="28"/>
      <c r="J15" s="28" t="s">
        <v>1</v>
      </c>
      <c r="L15" s="69" t="s">
        <v>1</v>
      </c>
    </row>
    <row r="16" spans="1:12" s="27" customFormat="1" ht="25" customHeight="1">
      <c r="A16" s="23"/>
      <c r="B16" s="24">
        <v>5</v>
      </c>
      <c r="C16" s="25" t="s">
        <v>22</v>
      </c>
      <c r="D16" s="26" t="s">
        <v>1</v>
      </c>
      <c r="E16" s="26" t="s">
        <v>1</v>
      </c>
      <c r="F16" s="26" t="s">
        <v>1</v>
      </c>
      <c r="G16" s="26"/>
      <c r="H16" s="26"/>
      <c r="I16" s="26">
        <v>7500</v>
      </c>
      <c r="J16" s="26"/>
      <c r="L16" s="72">
        <f>SUM(D16:K16)</f>
        <v>7500</v>
      </c>
    </row>
    <row r="17" spans="1:13" s="27" customFormat="1" ht="43" customHeight="1">
      <c r="A17" s="23"/>
      <c r="B17" s="29" t="s">
        <v>1</v>
      </c>
      <c r="C17" s="31" t="s">
        <v>23</v>
      </c>
      <c r="D17" s="28" t="s">
        <v>1</v>
      </c>
      <c r="E17" s="28" t="s">
        <v>1</v>
      </c>
      <c r="F17" s="28" t="s">
        <v>1</v>
      </c>
      <c r="G17" s="28"/>
      <c r="H17" s="28"/>
      <c r="I17" s="28"/>
      <c r="J17" s="28" t="s">
        <v>1</v>
      </c>
      <c r="L17" s="69" t="s">
        <v>1</v>
      </c>
    </row>
    <row r="18" spans="1:13" s="27" customFormat="1" ht="25" customHeight="1">
      <c r="A18" s="23"/>
      <c r="B18" s="24">
        <v>6</v>
      </c>
      <c r="C18" s="25" t="s">
        <v>24</v>
      </c>
      <c r="D18" s="26" t="s">
        <v>1</v>
      </c>
      <c r="E18" s="26" t="s">
        <v>1</v>
      </c>
      <c r="F18" s="26"/>
      <c r="G18" s="26"/>
      <c r="H18" s="26"/>
      <c r="I18" s="26"/>
      <c r="J18" s="26">
        <v>12000</v>
      </c>
      <c r="L18" s="72">
        <f>SUM(D18:K18)</f>
        <v>12000</v>
      </c>
    </row>
    <row r="19" spans="1:13" s="27" customFormat="1" ht="50" customHeight="1">
      <c r="A19" s="23"/>
      <c r="B19" s="29" t="s">
        <v>1</v>
      </c>
      <c r="C19" s="65" t="s">
        <v>25</v>
      </c>
      <c r="D19" s="28" t="s">
        <v>1</v>
      </c>
      <c r="E19" s="28" t="s">
        <v>1</v>
      </c>
      <c r="F19" s="28" t="s">
        <v>1</v>
      </c>
      <c r="G19" s="28"/>
      <c r="H19" s="28"/>
      <c r="I19" s="28"/>
      <c r="J19" s="28" t="s">
        <v>1</v>
      </c>
      <c r="L19" s="69" t="s">
        <v>1</v>
      </c>
    </row>
    <row r="20" spans="1:13" s="27" customFormat="1" ht="25" customHeight="1">
      <c r="A20" s="23"/>
      <c r="B20" s="24">
        <v>7</v>
      </c>
      <c r="C20" s="25" t="s">
        <v>26</v>
      </c>
      <c r="D20" s="26">
        <v>6000</v>
      </c>
      <c r="E20" s="26">
        <v>6000</v>
      </c>
      <c r="F20" s="26"/>
      <c r="G20" s="26">
        <v>2000</v>
      </c>
      <c r="H20" s="26"/>
      <c r="I20" s="26">
        <v>6000</v>
      </c>
      <c r="J20" s="26">
        <v>6000</v>
      </c>
      <c r="L20" s="72">
        <f>SUM(D20:K20)</f>
        <v>26000</v>
      </c>
    </row>
    <row r="21" spans="1:13" s="27" customFormat="1" ht="82" customHeight="1">
      <c r="A21" s="23"/>
      <c r="B21" s="29" t="s">
        <v>1</v>
      </c>
      <c r="C21" s="31" t="s">
        <v>27</v>
      </c>
      <c r="D21" s="28" t="s">
        <v>1</v>
      </c>
      <c r="E21" s="28" t="s">
        <v>1</v>
      </c>
      <c r="F21" s="28" t="s">
        <v>1</v>
      </c>
      <c r="G21" s="28"/>
      <c r="H21" s="28"/>
      <c r="I21" s="28"/>
      <c r="J21" s="28" t="s">
        <v>1</v>
      </c>
      <c r="L21" s="69" t="s">
        <v>1</v>
      </c>
    </row>
    <row r="22" spans="1:13" s="27" customFormat="1" ht="25" customHeight="1">
      <c r="A22" s="23"/>
      <c r="B22" s="24">
        <v>8</v>
      </c>
      <c r="C22" s="25" t="s">
        <v>28</v>
      </c>
      <c r="D22" s="26" t="s">
        <v>1</v>
      </c>
      <c r="E22" s="26" t="s">
        <v>1</v>
      </c>
      <c r="F22" s="26" t="s">
        <v>1</v>
      </c>
      <c r="G22" s="26"/>
      <c r="H22" s="26"/>
      <c r="I22" s="26"/>
      <c r="J22" s="26" t="s">
        <v>1</v>
      </c>
      <c r="L22" s="72">
        <f>SUM(D22:K22)</f>
        <v>0</v>
      </c>
    </row>
    <row r="23" spans="1:13" s="27" customFormat="1" ht="98">
      <c r="A23" s="23"/>
      <c r="B23" s="29" t="s">
        <v>1</v>
      </c>
      <c r="C23" s="31" t="s">
        <v>29</v>
      </c>
      <c r="D23" s="28" t="s">
        <v>1</v>
      </c>
      <c r="E23" s="28" t="s">
        <v>1</v>
      </c>
      <c r="F23" s="28" t="s">
        <v>1</v>
      </c>
      <c r="G23" s="28"/>
      <c r="H23" s="28"/>
      <c r="I23" s="28"/>
      <c r="J23" s="28" t="s">
        <v>1</v>
      </c>
      <c r="L23" s="69" t="s">
        <v>1</v>
      </c>
    </row>
    <row r="24" spans="1:13" s="27" customFormat="1" ht="25" customHeight="1">
      <c r="A24" s="23"/>
      <c r="B24" s="24">
        <v>9</v>
      </c>
      <c r="C24" s="25" t="s">
        <v>30</v>
      </c>
      <c r="D24" s="26" t="s">
        <v>1</v>
      </c>
      <c r="E24" s="26"/>
      <c r="F24" s="26">
        <v>10000</v>
      </c>
      <c r="G24" s="26"/>
      <c r="H24" s="26"/>
      <c r="I24" s="26"/>
      <c r="J24" s="26" t="s">
        <v>1</v>
      </c>
      <c r="L24" s="72">
        <f>SUM(D24:K24)</f>
        <v>10000</v>
      </c>
    </row>
    <row r="25" spans="1:13" s="27" customFormat="1" ht="98">
      <c r="A25" s="23"/>
      <c r="B25" s="29" t="s">
        <v>1</v>
      </c>
      <c r="C25" s="31" t="s">
        <v>31</v>
      </c>
      <c r="D25" s="28" t="s">
        <v>1</v>
      </c>
      <c r="E25" s="28" t="s">
        <v>1</v>
      </c>
      <c r="F25" s="28" t="s">
        <v>1</v>
      </c>
      <c r="G25" s="28"/>
      <c r="H25" s="28"/>
      <c r="I25" s="28"/>
      <c r="J25" s="28" t="s">
        <v>1</v>
      </c>
      <c r="L25" s="69" t="s">
        <v>1</v>
      </c>
    </row>
    <row r="26" spans="1:13" s="27" customFormat="1" ht="25" customHeight="1">
      <c r="A26" s="23"/>
      <c r="B26" s="24">
        <v>10</v>
      </c>
      <c r="C26" s="25" t="s">
        <v>97</v>
      </c>
      <c r="D26" s="26" t="s">
        <v>1</v>
      </c>
      <c r="E26" s="26"/>
      <c r="F26" s="26" t="s">
        <v>1</v>
      </c>
      <c r="G26" s="26">
        <v>8000</v>
      </c>
      <c r="H26" s="26">
        <v>7500</v>
      </c>
      <c r="I26" s="26"/>
      <c r="J26" s="26" t="s">
        <v>1</v>
      </c>
      <c r="L26" s="72">
        <f>SUM(D26:K26)</f>
        <v>15500</v>
      </c>
    </row>
    <row r="27" spans="1:13" s="27" customFormat="1" ht="36" customHeight="1">
      <c r="A27" s="23"/>
      <c r="B27" s="32" t="s">
        <v>1</v>
      </c>
      <c r="C27" s="33" t="s">
        <v>98</v>
      </c>
      <c r="D27" s="34" t="s">
        <v>1</v>
      </c>
      <c r="E27" s="34" t="s">
        <v>1</v>
      </c>
      <c r="F27" s="34" t="s">
        <v>1</v>
      </c>
      <c r="G27" s="34"/>
      <c r="H27" s="34"/>
      <c r="I27" s="34"/>
      <c r="J27" s="34" t="s">
        <v>1</v>
      </c>
      <c r="L27" s="70" t="s">
        <v>1</v>
      </c>
    </row>
    <row r="28" spans="1:13" s="27" customFormat="1" ht="25" customHeight="1">
      <c r="A28" s="23"/>
      <c r="B28" s="24">
        <v>11</v>
      </c>
      <c r="C28" s="25" t="s">
        <v>32</v>
      </c>
      <c r="D28" s="26" t="s">
        <v>1</v>
      </c>
      <c r="E28" s="26"/>
      <c r="F28" s="26" t="s">
        <v>1</v>
      </c>
      <c r="G28" s="26"/>
      <c r="H28" s="26"/>
      <c r="I28" s="26"/>
      <c r="J28" s="26">
        <v>2000</v>
      </c>
      <c r="L28" s="72">
        <f>SUM(D28:K28)</f>
        <v>2000</v>
      </c>
    </row>
    <row r="29" spans="1:13" s="27" customFormat="1" ht="36" customHeight="1">
      <c r="A29" s="23"/>
      <c r="B29" s="32" t="s">
        <v>1</v>
      </c>
      <c r="C29" s="33" t="s">
        <v>33</v>
      </c>
      <c r="D29" s="34" t="s">
        <v>1</v>
      </c>
      <c r="E29" s="34" t="s">
        <v>1</v>
      </c>
      <c r="F29" s="34" t="s">
        <v>1</v>
      </c>
      <c r="G29" s="34"/>
      <c r="H29" s="34"/>
      <c r="I29" s="34"/>
      <c r="J29" s="34" t="s">
        <v>1</v>
      </c>
      <c r="L29" s="70" t="s">
        <v>1</v>
      </c>
    </row>
    <row r="30" spans="1:13" ht="21" customHeight="1" thickBot="1">
      <c r="A30" s="15"/>
      <c r="B30" s="35" t="s">
        <v>1</v>
      </c>
      <c r="C30" s="36" t="s">
        <v>34</v>
      </c>
      <c r="D30" s="37">
        <f>SUM(D7:D29)</f>
        <v>16000</v>
      </c>
      <c r="E30" s="37">
        <f t="shared" ref="E30:J30" si="0">SUM(E7:E29)</f>
        <v>16000</v>
      </c>
      <c r="F30" s="37">
        <f t="shared" si="0"/>
        <v>20000</v>
      </c>
      <c r="G30" s="37">
        <f t="shared" si="0"/>
        <v>20000</v>
      </c>
      <c r="H30" s="37">
        <f t="shared" si="0"/>
        <v>20000</v>
      </c>
      <c r="I30" s="37">
        <f t="shared" si="0"/>
        <v>26000</v>
      </c>
      <c r="J30" s="37">
        <f t="shared" si="0"/>
        <v>20000</v>
      </c>
      <c r="K30" s="27"/>
      <c r="L30" s="37">
        <f>SUM(L7:L29)</f>
        <v>138000</v>
      </c>
      <c r="M30" s="38">
        <f>SUM(D30:K30)-L30</f>
        <v>0</v>
      </c>
    </row>
    <row r="31" spans="1:13" ht="9" customHeight="1">
      <c r="A31" s="15"/>
      <c r="B31" s="39"/>
      <c r="C31" s="40"/>
      <c r="D31" s="41"/>
      <c r="E31" s="41"/>
      <c r="F31" s="41"/>
      <c r="G31" s="41"/>
      <c r="H31" s="41"/>
      <c r="I31" s="41"/>
      <c r="J31" s="41"/>
      <c r="K31" s="27"/>
      <c r="L31" s="41"/>
    </row>
    <row r="32" spans="1:13" ht="21" customHeight="1" thickBot="1">
      <c r="A32" s="15"/>
      <c r="B32" s="35" t="s">
        <v>1</v>
      </c>
      <c r="C32" s="36" t="s">
        <v>35</v>
      </c>
      <c r="D32" s="42">
        <f>ROUND(+D$30/$L$30,4)</f>
        <v>0.1159</v>
      </c>
      <c r="E32" s="42">
        <f t="shared" ref="E32:J32" si="1">ROUND(+E$30/$L$30,4)</f>
        <v>0.1159</v>
      </c>
      <c r="F32" s="42">
        <f t="shared" si="1"/>
        <v>0.1449</v>
      </c>
      <c r="G32" s="42">
        <f t="shared" si="1"/>
        <v>0.1449</v>
      </c>
      <c r="H32" s="42">
        <f t="shared" si="1"/>
        <v>0.1449</v>
      </c>
      <c r="I32" s="42">
        <f t="shared" si="1"/>
        <v>0.18840000000000001</v>
      </c>
      <c r="J32" s="42">
        <f t="shared" si="1"/>
        <v>0.1449</v>
      </c>
      <c r="K32" s="27"/>
      <c r="L32" s="42">
        <f>ROUNDUP(+L$30/$L$30,4)</f>
        <v>1</v>
      </c>
      <c r="M32" s="38">
        <f>SUM(D32:K32)-L32</f>
        <v>-1.9999999999986695E-4</v>
      </c>
    </row>
    <row r="33" spans="1:12" ht="12" customHeight="1">
      <c r="A33" s="15"/>
      <c r="B33" s="39"/>
      <c r="C33" s="40"/>
      <c r="D33" s="43"/>
      <c r="E33" s="43"/>
      <c r="F33" s="43"/>
      <c r="G33" s="43"/>
      <c r="H33" s="43"/>
      <c r="I33" s="43"/>
      <c r="J33" s="43"/>
      <c r="K33" s="27"/>
      <c r="L33" s="43"/>
    </row>
    <row r="34" spans="1:12" ht="21" customHeight="1">
      <c r="A34" s="15"/>
      <c r="B34" s="39"/>
      <c r="C34" s="40"/>
      <c r="D34" s="43"/>
      <c r="E34" s="43"/>
      <c r="F34" s="43"/>
      <c r="G34" s="43"/>
      <c r="H34" s="43"/>
      <c r="I34" s="43"/>
      <c r="J34" s="43"/>
      <c r="K34" s="27"/>
      <c r="L34" s="43"/>
    </row>
    <row r="35" spans="1:12" ht="34" customHeight="1">
      <c r="A35" s="15"/>
      <c r="D35" s="5"/>
      <c r="E35" s="5"/>
      <c r="F35" s="5"/>
      <c r="G35" s="5"/>
      <c r="H35" s="5"/>
      <c r="I35" s="5"/>
      <c r="J35" s="5"/>
      <c r="L35" s="5"/>
    </row>
    <row r="36" spans="1:12" ht="21" customHeight="1">
      <c r="A36" s="15"/>
      <c r="D36" s="5"/>
      <c r="E36" s="5"/>
      <c r="F36" s="5"/>
      <c r="G36" s="5"/>
      <c r="H36" s="5"/>
      <c r="I36" s="5"/>
      <c r="J36" s="5"/>
      <c r="L36" s="5"/>
    </row>
    <row r="37" spans="1:12" ht="17" customHeight="1">
      <c r="A37" s="15"/>
      <c r="B37" s="15"/>
      <c r="C37" s="15"/>
      <c r="D37" s="15"/>
      <c r="E37" s="46"/>
      <c r="F37" s="46"/>
      <c r="G37" s="46"/>
      <c r="H37" s="46"/>
      <c r="I37" s="46"/>
      <c r="J37" s="46"/>
      <c r="L37" s="71"/>
    </row>
    <row r="38" spans="1:12" ht="17" customHeight="1">
      <c r="A38" s="47"/>
      <c r="B38" s="47"/>
      <c r="C38" s="47"/>
      <c r="D38" s="47"/>
      <c r="E38" s="47"/>
      <c r="F38" s="47"/>
      <c r="G38" s="47"/>
      <c r="H38" s="47"/>
      <c r="I38" s="47"/>
      <c r="J38" s="47"/>
      <c r="L38" s="48" t="s">
        <v>39</v>
      </c>
    </row>
    <row r="39" spans="1:12" ht="17" customHeight="1">
      <c r="A39" s="15"/>
      <c r="B39" s="15"/>
      <c r="C39" s="15"/>
      <c r="D39" s="15"/>
      <c r="E39" s="15"/>
      <c r="F39" s="15"/>
      <c r="G39" s="15"/>
      <c r="H39" s="15"/>
      <c r="I39" s="15"/>
      <c r="J39" s="15"/>
      <c r="L39" s="71"/>
    </row>
    <row r="40" spans="1:12" ht="34" customHeight="1">
      <c r="B40" s="123" t="s">
        <v>40</v>
      </c>
      <c r="C40" s="123"/>
      <c r="D40" s="123"/>
      <c r="E40" s="130"/>
      <c r="F40" s="130"/>
      <c r="G40" s="130"/>
      <c r="H40" s="130"/>
      <c r="I40" s="130"/>
      <c r="J40" s="130"/>
      <c r="K40" s="130"/>
      <c r="L40" s="130"/>
    </row>
    <row r="41" spans="1:12" ht="17" customHeight="1">
      <c r="D41" s="5"/>
      <c r="E41" s="5"/>
      <c r="F41" s="5"/>
      <c r="G41" s="5"/>
      <c r="H41" s="5"/>
      <c r="I41" s="5"/>
      <c r="J41" s="5"/>
    </row>
  </sheetData>
  <mergeCells count="3">
    <mergeCell ref="B6:C6"/>
    <mergeCell ref="B40:L40"/>
    <mergeCell ref="A4:C4"/>
  </mergeCells>
  <printOptions horizontalCentered="1"/>
  <pageMargins left="0.1" right="0.1" top="0.75" bottom="0" header="0.3" footer="0.3"/>
  <pageSetup scale="5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BE6C-4883-1040-9891-395E92F77D33}">
  <sheetPr>
    <pageSetUpPr fitToPage="1"/>
  </sheetPr>
  <dimension ref="C3:M53"/>
  <sheetViews>
    <sheetView zoomScale="120" zoomScaleNormal="120" workbookViewId="0">
      <selection activeCell="B28" sqref="B28"/>
    </sheetView>
  </sheetViews>
  <sheetFormatPr baseColWidth="10" defaultRowHeight="16"/>
  <cols>
    <col min="1" max="2" width="10.83203125" style="51"/>
    <col min="3" max="7" width="24.6640625" style="51" customWidth="1"/>
    <col min="8" max="8" width="18.33203125" style="51" customWidth="1"/>
    <col min="9" max="16384" width="10.83203125" style="51"/>
  </cols>
  <sheetData>
    <row r="3" spans="3:13" ht="26">
      <c r="C3" s="10" t="s">
        <v>2</v>
      </c>
      <c r="D3" s="11"/>
      <c r="E3" s="12"/>
      <c r="F3" s="12"/>
      <c r="G3" s="11"/>
      <c r="H3" s="11"/>
      <c r="I3" s="11"/>
      <c r="J3" s="11"/>
      <c r="K3" s="11"/>
      <c r="L3" s="11"/>
      <c r="M3" s="13"/>
    </row>
    <row r="4" spans="3:13" ht="21">
      <c r="C4" s="14" t="s">
        <v>3</v>
      </c>
      <c r="D4" s="11"/>
      <c r="E4" s="12"/>
      <c r="F4" s="12"/>
      <c r="G4" s="11"/>
      <c r="H4" s="11"/>
      <c r="I4" s="11"/>
      <c r="J4" s="11"/>
      <c r="K4" s="11"/>
      <c r="L4" s="11"/>
      <c r="M4" s="13"/>
    </row>
    <row r="5" spans="3:13" ht="21" customHeight="1">
      <c r="C5" s="126" t="str">
        <f>Portada!B24</f>
        <v>Sábado, 31 de Agosto del 2019</v>
      </c>
      <c r="D5" s="126"/>
      <c r="E5" s="126"/>
      <c r="F5" s="126"/>
      <c r="G5" s="126"/>
      <c r="H5" s="126"/>
      <c r="I5" s="126"/>
      <c r="J5" s="126"/>
      <c r="K5" s="126"/>
      <c r="L5" s="126"/>
      <c r="M5" s="126"/>
    </row>
    <row r="6" spans="3:13" ht="17" thickBot="1">
      <c r="C6" s="15"/>
      <c r="D6" s="15"/>
      <c r="E6" s="16"/>
      <c r="F6" s="16"/>
      <c r="G6" s="17"/>
      <c r="H6" s="17"/>
      <c r="I6" s="17"/>
      <c r="J6" s="17"/>
      <c r="K6" s="17"/>
      <c r="L6" s="15"/>
      <c r="M6" s="68"/>
    </row>
    <row r="7" spans="3:13" ht="25" customHeight="1" thickBot="1">
      <c r="C7" s="75" t="s">
        <v>67</v>
      </c>
      <c r="D7" s="75" t="s">
        <v>68</v>
      </c>
      <c r="E7" s="75" t="s">
        <v>70</v>
      </c>
      <c r="F7" s="75" t="s">
        <v>77</v>
      </c>
      <c r="G7" s="75" t="s">
        <v>78</v>
      </c>
      <c r="H7" s="119" t="s">
        <v>99</v>
      </c>
      <c r="I7" s="81" t="s">
        <v>9</v>
      </c>
      <c r="J7" s="81" t="s">
        <v>10</v>
      </c>
      <c r="K7" s="81" t="s">
        <v>11</v>
      </c>
      <c r="L7" s="15"/>
      <c r="M7" s="81" t="s">
        <v>13</v>
      </c>
    </row>
    <row r="9" spans="3:13" ht="28" customHeight="1">
      <c r="C9" s="84" t="str">
        <f>+'Herramienta 4506 (Ejemplo) '!D6</f>
        <v>Caetano</v>
      </c>
      <c r="D9" s="91">
        <f>+'Herramienta 4506 (Ejemplo) '!D30</f>
        <v>16000</v>
      </c>
      <c r="E9" s="85">
        <f t="shared" ref="E9:E15" si="0">D9/D$17</f>
        <v>0.11594202898550725</v>
      </c>
      <c r="F9" s="85">
        <f>ROUND(E9,2)</f>
        <v>0.12</v>
      </c>
      <c r="G9" s="86">
        <v>0.13</v>
      </c>
      <c r="H9" s="144">
        <f>+$H$17*G9</f>
        <v>13</v>
      </c>
    </row>
    <row r="10" spans="3:13" ht="28" customHeight="1">
      <c r="C10" s="84" t="str">
        <f>+'Herramienta 4506 (Ejemplo) '!E6</f>
        <v>Roberto</v>
      </c>
      <c r="D10" s="91">
        <f>+'Herramienta 4506 (Ejemplo) '!E30</f>
        <v>16000</v>
      </c>
      <c r="E10" s="85">
        <f t="shared" si="0"/>
        <v>0.11594202898550725</v>
      </c>
      <c r="F10" s="85">
        <f t="shared" ref="F10:F15" si="1">ROUND(E10,2)</f>
        <v>0.12</v>
      </c>
      <c r="G10" s="86">
        <v>0.13</v>
      </c>
      <c r="H10" s="144">
        <f t="shared" ref="H10:H15" si="2">+$H$17*G10</f>
        <v>13</v>
      </c>
    </row>
    <row r="11" spans="3:13" ht="28" customHeight="1">
      <c r="C11" s="84" t="str">
        <f>+'Herramienta 4506 (Ejemplo) '!F6</f>
        <v>Lila</v>
      </c>
      <c r="D11" s="91">
        <f>+'Herramienta 4506 (Ejemplo) '!F30</f>
        <v>20000</v>
      </c>
      <c r="E11" s="85">
        <f t="shared" si="0"/>
        <v>0.14492753623188406</v>
      </c>
      <c r="F11" s="85">
        <v>0.14000000000000001</v>
      </c>
      <c r="G11" s="86">
        <v>0.17</v>
      </c>
      <c r="H11" s="144">
        <f t="shared" si="2"/>
        <v>17</v>
      </c>
    </row>
    <row r="12" spans="3:13" ht="28" customHeight="1">
      <c r="C12" s="84" t="str">
        <f>+'Herramienta 4506 (Ejemplo) '!G6</f>
        <v>Agustín</v>
      </c>
      <c r="D12" s="91">
        <f>+'Herramienta 4506 (Ejemplo) '!G30</f>
        <v>20000</v>
      </c>
      <c r="E12" s="85">
        <f t="shared" si="0"/>
        <v>0.14492753623188406</v>
      </c>
      <c r="F12" s="85">
        <v>0.14000000000000001</v>
      </c>
      <c r="G12" s="86">
        <v>0.1</v>
      </c>
      <c r="H12" s="144">
        <f t="shared" si="2"/>
        <v>10</v>
      </c>
    </row>
    <row r="13" spans="3:13" ht="28" customHeight="1">
      <c r="C13" s="84" t="str">
        <f>+'Herramienta 4506 (Ejemplo) '!H6</f>
        <v>José Luis</v>
      </c>
      <c r="D13" s="91">
        <f>+'Herramienta 4506 (Ejemplo) '!H30</f>
        <v>20000</v>
      </c>
      <c r="E13" s="85">
        <f t="shared" si="0"/>
        <v>0.14492753623188406</v>
      </c>
      <c r="F13" s="85">
        <f t="shared" si="1"/>
        <v>0.14000000000000001</v>
      </c>
      <c r="G13" s="86">
        <v>0.1</v>
      </c>
      <c r="H13" s="144">
        <f t="shared" si="2"/>
        <v>10</v>
      </c>
    </row>
    <row r="14" spans="3:13" ht="28" customHeight="1">
      <c r="C14" s="84" t="str">
        <f>+'Herramienta 4506 (Ejemplo) '!I6</f>
        <v>Natalia</v>
      </c>
      <c r="D14" s="91">
        <f>+'Herramienta 4506 (Ejemplo) '!I30</f>
        <v>26000</v>
      </c>
      <c r="E14" s="85">
        <f t="shared" si="0"/>
        <v>0.18840579710144928</v>
      </c>
      <c r="F14" s="85">
        <f t="shared" si="1"/>
        <v>0.19</v>
      </c>
      <c r="G14" s="86">
        <v>0.22</v>
      </c>
      <c r="H14" s="144">
        <f t="shared" si="2"/>
        <v>22</v>
      </c>
    </row>
    <row r="15" spans="3:13" ht="28" customHeight="1">
      <c r="C15" s="84" t="str">
        <f>+'Herramienta 4506 (Ejemplo) '!J6</f>
        <v>Chavela</v>
      </c>
      <c r="D15" s="91">
        <f>'Herramienta 4506 (Ejemplo) '!J30</f>
        <v>20000</v>
      </c>
      <c r="E15" s="85">
        <f t="shared" si="0"/>
        <v>0.14492753623188406</v>
      </c>
      <c r="F15" s="85">
        <v>0.15</v>
      </c>
      <c r="G15" s="86">
        <v>0.15</v>
      </c>
      <c r="H15" s="144">
        <f t="shared" si="2"/>
        <v>15</v>
      </c>
    </row>
    <row r="16" spans="3:13">
      <c r="D16" s="92"/>
    </row>
    <row r="17" spans="3:8" ht="23" customHeight="1" thickBot="1">
      <c r="C17" s="84" t="s">
        <v>13</v>
      </c>
      <c r="D17" s="93">
        <f>SUM(D9:D16)</f>
        <v>138000</v>
      </c>
      <c r="E17" s="42">
        <f>SUM(E9:E16)</f>
        <v>1</v>
      </c>
      <c r="F17" s="42">
        <f>SUM(F9:F16)</f>
        <v>1</v>
      </c>
      <c r="G17" s="42">
        <f>SUM(G9:G16)</f>
        <v>1</v>
      </c>
      <c r="H17" s="143">
        <v>100</v>
      </c>
    </row>
    <row r="18" spans="3:8" ht="23" customHeight="1"/>
    <row r="19" spans="3:8" ht="23" customHeight="1"/>
    <row r="20" spans="3:8" ht="23" customHeight="1"/>
    <row r="21" spans="3:8" ht="23" customHeight="1"/>
    <row r="22" spans="3:8" ht="23" customHeight="1"/>
    <row r="23" spans="3:8" ht="23" customHeight="1"/>
    <row r="24" spans="3:8" ht="23" customHeight="1"/>
    <row r="25" spans="3:8" ht="23" customHeight="1"/>
    <row r="26" spans="3:8" ht="23" customHeight="1"/>
    <row r="27" spans="3:8" ht="23" customHeight="1"/>
    <row r="28" spans="3:8" ht="23" customHeight="1"/>
    <row r="29" spans="3:8" ht="23" customHeight="1"/>
    <row r="30" spans="3:8" ht="23" customHeight="1"/>
    <row r="31" spans="3:8" ht="23" customHeight="1"/>
    <row r="32" spans="3:8" ht="23" customHeight="1"/>
    <row r="33" spans="3:7" ht="23" customHeight="1"/>
    <row r="34" spans="3:7" ht="23" customHeight="1"/>
    <row r="35" spans="3:7" ht="23" customHeight="1"/>
    <row r="36" spans="3:7" ht="23" customHeight="1"/>
    <row r="37" spans="3:7" ht="23" customHeight="1"/>
    <row r="38" spans="3:7" ht="23" customHeight="1">
      <c r="C38" s="89" t="s">
        <v>79</v>
      </c>
      <c r="D38" s="89" t="s">
        <v>79</v>
      </c>
      <c r="E38" s="89" t="s">
        <v>79</v>
      </c>
      <c r="F38" s="89" t="s">
        <v>79</v>
      </c>
      <c r="G38" s="89" t="s">
        <v>79</v>
      </c>
    </row>
    <row r="39" spans="3:7" ht="23" customHeight="1">
      <c r="C39" s="87" t="str">
        <f>+C9</f>
        <v>Caetano</v>
      </c>
      <c r="D39" s="87" t="str">
        <f>+C10</f>
        <v>Roberto</v>
      </c>
      <c r="E39" s="87" t="str">
        <f>+C11</f>
        <v>Lila</v>
      </c>
      <c r="F39" s="87" t="str">
        <f>+C12</f>
        <v>Agustín</v>
      </c>
      <c r="G39" s="87" t="str">
        <f>+C13</f>
        <v>José Luis</v>
      </c>
    </row>
    <row r="40" spans="3:7" ht="23" customHeight="1">
      <c r="C40" s="87"/>
      <c r="D40" s="87"/>
      <c r="E40" s="87"/>
      <c r="F40" s="87"/>
      <c r="G40" s="87"/>
    </row>
    <row r="41" spans="3:7" ht="23" customHeight="1">
      <c r="C41" s="87"/>
      <c r="D41" s="87"/>
      <c r="E41" s="87"/>
      <c r="F41" s="87"/>
      <c r="G41" s="87"/>
    </row>
    <row r="42" spans="3:7" ht="23" customHeight="1">
      <c r="C42" s="88"/>
      <c r="D42" s="88"/>
      <c r="E42" s="88"/>
      <c r="F42" s="88"/>
      <c r="G42" s="88"/>
    </row>
    <row r="43" spans="3:7" ht="23" customHeight="1">
      <c r="C43" s="89" t="s">
        <v>79</v>
      </c>
      <c r="D43" s="89" t="s">
        <v>79</v>
      </c>
      <c r="E43" s="88" t="s">
        <v>80</v>
      </c>
      <c r="F43" s="88" t="s">
        <v>80</v>
      </c>
      <c r="G43" s="88" t="s">
        <v>80</v>
      </c>
    </row>
    <row r="44" spans="3:7" ht="23" customHeight="1">
      <c r="C44" s="87" t="str">
        <f>+C14</f>
        <v>Natalia</v>
      </c>
      <c r="D44" s="87" t="str">
        <f>+C15</f>
        <v>Chavela</v>
      </c>
      <c r="E44" s="88"/>
      <c r="F44" s="88"/>
      <c r="G44" s="88"/>
    </row>
    <row r="45" spans="3:7" ht="23" customHeight="1"/>
    <row r="46" spans="3:7" ht="23" customHeight="1"/>
    <row r="47" spans="3:7" ht="18">
      <c r="C47" s="131" t="s">
        <v>82</v>
      </c>
      <c r="D47" s="131"/>
      <c r="E47" s="83"/>
      <c r="F47" s="131" t="s">
        <v>82</v>
      </c>
      <c r="G47" s="131"/>
    </row>
    <row r="48" spans="3:7" ht="19">
      <c r="C48" s="132" t="s">
        <v>81</v>
      </c>
      <c r="D48" s="132"/>
      <c r="F48" s="132" t="s">
        <v>83</v>
      </c>
      <c r="G48" s="132"/>
    </row>
    <row r="51" spans="3:13" ht="16" customHeight="1">
      <c r="C51" s="133" t="s">
        <v>40</v>
      </c>
      <c r="D51" s="133"/>
      <c r="E51" s="133"/>
      <c r="F51" s="133"/>
      <c r="G51" s="133"/>
      <c r="H51" s="90"/>
      <c r="I51" s="90"/>
      <c r="J51" s="90"/>
      <c r="K51" s="90"/>
      <c r="L51" s="90"/>
      <c r="M51" s="90"/>
    </row>
    <row r="52" spans="3:13">
      <c r="C52" s="133"/>
      <c r="D52" s="133"/>
      <c r="E52" s="133"/>
      <c r="F52" s="133"/>
      <c r="G52" s="133"/>
    </row>
    <row r="53" spans="3:13">
      <c r="C53" s="133"/>
      <c r="D53" s="133"/>
      <c r="E53" s="133"/>
      <c r="F53" s="133"/>
      <c r="G53" s="133"/>
    </row>
  </sheetData>
  <mergeCells count="8">
    <mergeCell ref="C51:G53"/>
    <mergeCell ref="H5:J5"/>
    <mergeCell ref="K5:M5"/>
    <mergeCell ref="C5:G5"/>
    <mergeCell ref="C47:D47"/>
    <mergeCell ref="C48:D48"/>
    <mergeCell ref="F47:G47"/>
    <mergeCell ref="F48:G48"/>
  </mergeCells>
  <printOptions horizontalCentered="1" verticalCentered="1"/>
  <pageMargins left="0.5" right="0.5" top="0.5" bottom="0.5" header="0" footer="0"/>
  <pageSetup scale="67"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F4A65-E437-634F-B46D-7063E0DE442B}">
  <dimension ref="B4:P14"/>
  <sheetViews>
    <sheetView workbookViewId="0">
      <selection activeCell="I21" sqref="I21"/>
    </sheetView>
  </sheetViews>
  <sheetFormatPr baseColWidth="10" defaultRowHeight="16"/>
  <cols>
    <col min="1" max="1" width="10.83203125" style="51"/>
    <col min="2" max="2" width="19.33203125" style="51" customWidth="1"/>
    <col min="3" max="3" width="15.83203125" style="51" customWidth="1"/>
    <col min="4" max="4" width="10.83203125" style="51" customWidth="1"/>
    <col min="5" max="5" width="12.33203125" style="51" bestFit="1" customWidth="1"/>
    <col min="6" max="6" width="12.33203125" style="51" customWidth="1"/>
    <col min="7" max="7" width="2.83203125" style="51" customWidth="1"/>
    <col min="8" max="8" width="15.83203125" style="51" customWidth="1"/>
    <col min="9" max="9" width="10.83203125" style="51" customWidth="1"/>
    <col min="10" max="11" width="12.33203125" style="51" customWidth="1"/>
    <col min="12" max="12" width="2" style="51" customWidth="1"/>
    <col min="13" max="14" width="15.83203125" style="51" customWidth="1"/>
    <col min="15" max="15" width="12.33203125" style="51" customWidth="1"/>
    <col min="16" max="16" width="12.33203125" style="51" bestFit="1" customWidth="1"/>
    <col min="17" max="16384" width="10.83203125" style="51"/>
  </cols>
  <sheetData>
    <row r="4" spans="2:16" ht="26">
      <c r="B4" s="94" t="s">
        <v>2</v>
      </c>
      <c r="C4" s="94"/>
      <c r="D4" s="94"/>
      <c r="E4" s="94"/>
      <c r="F4" s="94"/>
      <c r="H4" s="94"/>
      <c r="I4" s="94"/>
      <c r="J4" s="95"/>
      <c r="K4" s="95"/>
      <c r="M4" s="94"/>
      <c r="N4" s="94"/>
      <c r="O4" s="94"/>
      <c r="P4" s="95"/>
    </row>
    <row r="5" spans="2:16" ht="21">
      <c r="B5" s="96" t="s">
        <v>84</v>
      </c>
      <c r="C5" s="96"/>
      <c r="D5" s="96"/>
      <c r="E5" s="96"/>
      <c r="F5" s="96"/>
      <c r="H5" s="96"/>
      <c r="I5" s="96"/>
      <c r="J5" s="96"/>
      <c r="K5" s="96"/>
      <c r="M5" s="96"/>
      <c r="N5" s="96"/>
      <c r="O5" s="96"/>
      <c r="P5" s="96"/>
    </row>
    <row r="6" spans="2:16" ht="17" thickBot="1">
      <c r="B6" s="97"/>
      <c r="C6" s="97"/>
      <c r="D6" s="97"/>
      <c r="E6" s="97"/>
      <c r="F6" s="97"/>
      <c r="H6" s="98"/>
      <c r="I6" s="97"/>
      <c r="J6" s="98"/>
      <c r="K6" s="98"/>
      <c r="M6" s="98"/>
      <c r="N6" s="98"/>
      <c r="O6" s="97"/>
      <c r="P6" s="98"/>
    </row>
    <row r="7" spans="2:16" s="112" customFormat="1" ht="27" customHeight="1" thickBot="1">
      <c r="B7" s="137" t="s">
        <v>67</v>
      </c>
      <c r="C7" s="134" t="s">
        <v>89</v>
      </c>
      <c r="D7" s="135"/>
      <c r="E7" s="135"/>
      <c r="F7" s="136"/>
      <c r="H7" s="134" t="s">
        <v>92</v>
      </c>
      <c r="I7" s="135"/>
      <c r="J7" s="135"/>
      <c r="K7" s="136"/>
      <c r="M7" s="134" t="s">
        <v>95</v>
      </c>
      <c r="N7" s="135"/>
      <c r="O7" s="135"/>
      <c r="P7" s="136"/>
    </row>
    <row r="8" spans="2:16" ht="41" customHeight="1" thickBot="1">
      <c r="B8" s="138"/>
      <c r="C8" s="110" t="s">
        <v>88</v>
      </c>
      <c r="D8" s="111" t="s">
        <v>93</v>
      </c>
      <c r="E8" s="111" t="s">
        <v>87</v>
      </c>
      <c r="F8" s="104" t="s">
        <v>91</v>
      </c>
      <c r="H8" s="110" t="s">
        <v>88</v>
      </c>
      <c r="I8" s="111" t="s">
        <v>93</v>
      </c>
      <c r="J8" s="111" t="s">
        <v>87</v>
      </c>
      <c r="K8" s="104" t="s">
        <v>91</v>
      </c>
      <c r="M8" s="110" t="s">
        <v>94</v>
      </c>
      <c r="N8" s="104" t="s">
        <v>91</v>
      </c>
      <c r="O8" s="111" t="s">
        <v>87</v>
      </c>
      <c r="P8" s="111" t="s">
        <v>93</v>
      </c>
    </row>
    <row r="10" spans="2:16" ht="22" customHeight="1">
      <c r="B10" s="100" t="s">
        <v>85</v>
      </c>
      <c r="C10" s="113">
        <v>108000</v>
      </c>
      <c r="D10" s="113">
        <f>+C10/E10</f>
        <v>1800</v>
      </c>
      <c r="E10" s="105">
        <v>60</v>
      </c>
      <c r="F10" s="108">
        <f>+C10/C$14</f>
        <v>0.6</v>
      </c>
      <c r="H10" s="113">
        <v>108000</v>
      </c>
      <c r="I10" s="113">
        <f>+H10/J10</f>
        <v>1800</v>
      </c>
      <c r="J10" s="105">
        <v>60</v>
      </c>
      <c r="K10" s="108">
        <f>+J10/J$14</f>
        <v>0.38571428571428573</v>
      </c>
      <c r="M10" s="113">
        <f>500000*F10</f>
        <v>300000</v>
      </c>
      <c r="N10" s="108">
        <f>ROUND(+M10/M$14,2)</f>
        <v>0.48</v>
      </c>
      <c r="O10" s="105">
        <f>+N10*O$14</f>
        <v>48</v>
      </c>
      <c r="P10" s="113">
        <f>+P$14</f>
        <v>6200</v>
      </c>
    </row>
    <row r="11" spans="2:16" ht="22" customHeight="1">
      <c r="B11" s="101" t="s">
        <v>86</v>
      </c>
      <c r="C11" s="114">
        <v>72000</v>
      </c>
      <c r="D11" s="113">
        <f>+C11/E11</f>
        <v>1800</v>
      </c>
      <c r="E11" s="106">
        <v>40</v>
      </c>
      <c r="F11" s="108">
        <f>+C11/C$14</f>
        <v>0.4</v>
      </c>
      <c r="H11" s="114">
        <v>72000</v>
      </c>
      <c r="I11" s="113">
        <f>+H11/J11</f>
        <v>1800</v>
      </c>
      <c r="J11" s="106">
        <v>40</v>
      </c>
      <c r="K11" s="108">
        <f>+J11/J$14</f>
        <v>0.25714285714285717</v>
      </c>
      <c r="M11" s="113">
        <f>500000*F11</f>
        <v>200000</v>
      </c>
      <c r="N11" s="108">
        <v>0.33</v>
      </c>
      <c r="O11" s="105">
        <f>+N11*O$14</f>
        <v>33</v>
      </c>
      <c r="P11" s="113">
        <f>+P$14</f>
        <v>6200</v>
      </c>
    </row>
    <row r="12" spans="2:16" ht="22" customHeight="1">
      <c r="B12" s="101" t="s">
        <v>90</v>
      </c>
      <c r="C12" s="114">
        <v>0</v>
      </c>
      <c r="D12" s="114"/>
      <c r="E12" s="106">
        <v>0</v>
      </c>
      <c r="F12" s="102"/>
      <c r="H12" s="118">
        <v>100000</v>
      </c>
      <c r="I12" s="113">
        <f>+H12/J12</f>
        <v>1800</v>
      </c>
      <c r="J12" s="106">
        <f>+H12/1800</f>
        <v>55.555555555555557</v>
      </c>
      <c r="K12" s="108">
        <f>+J12/J$14</f>
        <v>0.35714285714285721</v>
      </c>
      <c r="M12" s="114">
        <v>120000</v>
      </c>
      <c r="N12" s="108">
        <f>ROUND(+M12/M$14,2)</f>
        <v>0.19</v>
      </c>
      <c r="O12" s="105">
        <f>+N12*O$14</f>
        <v>19</v>
      </c>
      <c r="P12" s="113">
        <f>+P$14</f>
        <v>6200</v>
      </c>
    </row>
    <row r="13" spans="2:16">
      <c r="B13" s="99"/>
      <c r="C13" s="115"/>
      <c r="D13" s="115"/>
      <c r="E13" s="103"/>
      <c r="F13" s="103"/>
      <c r="H13" s="115"/>
      <c r="I13" s="103"/>
      <c r="J13" s="103"/>
      <c r="K13" s="103"/>
      <c r="M13" s="115"/>
      <c r="N13" s="103"/>
      <c r="O13" s="103"/>
      <c r="P13" s="103"/>
    </row>
    <row r="14" spans="2:16" ht="17" thickBot="1">
      <c r="B14" s="100" t="s">
        <v>13</v>
      </c>
      <c r="C14" s="116">
        <f>+C10+C11</f>
        <v>180000</v>
      </c>
      <c r="D14" s="117">
        <f>+C14/E14</f>
        <v>1800</v>
      </c>
      <c r="E14" s="107">
        <f>+E10+E11</f>
        <v>100</v>
      </c>
      <c r="F14" s="109">
        <f>+C14/C$14</f>
        <v>1</v>
      </c>
      <c r="H14" s="116">
        <f>SUM(H10:H13)</f>
        <v>280000</v>
      </c>
      <c r="I14" s="117">
        <f>+H14/J14</f>
        <v>1800.0000000000002</v>
      </c>
      <c r="J14" s="107">
        <f>SUM(J10:J12)</f>
        <v>155.55555555555554</v>
      </c>
      <c r="K14" s="109">
        <f>+H14/H$14</f>
        <v>1</v>
      </c>
      <c r="M14" s="116">
        <f>SUM(M10:M12)</f>
        <v>620000</v>
      </c>
      <c r="N14" s="109">
        <f>SUM(N10:N12)</f>
        <v>1</v>
      </c>
      <c r="O14" s="107">
        <v>100</v>
      </c>
      <c r="P14" s="117">
        <f>+M14/O14</f>
        <v>6200</v>
      </c>
    </row>
  </sheetData>
  <mergeCells count="4">
    <mergeCell ref="C7:F7"/>
    <mergeCell ref="H7:K7"/>
    <mergeCell ref="M7:P7"/>
    <mergeCell ref="B7:B8"/>
  </mergeCells>
  <pageMargins left="0.7" right="0.7" top="0.75" bottom="0.75" header="0.3" footer="0.3"/>
  <ignoredErrors>
    <ignoredError sqref="H14 D14"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Portada</vt:lpstr>
      <vt:lpstr>Instrucciones</vt:lpstr>
      <vt:lpstr>Herramienta 4506 (Vacía)</vt:lpstr>
      <vt:lpstr>Herramienta 4506 (Ejemplo) </vt:lpstr>
      <vt:lpstr>Resumen Aportes</vt:lpstr>
      <vt:lpstr>Socio Inversionista</vt:lpstr>
      <vt:lpstr>'Herramienta 4506 (Ejemplo) '!Área_de_impresión</vt:lpstr>
      <vt:lpstr>'Herramienta 4506 (Vacía)'!Área_de_impresión</vt:lpstr>
      <vt:lpstr>Instrucciones!Área_de_impresión</vt:lpstr>
      <vt:lpstr>Portada!Área_de_impresión</vt:lpstr>
      <vt:lpstr>'Resumen Aportes'!Área_de_impresión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Usuario de Microsoft Office</cp:lastModifiedBy>
  <cp:lastPrinted>2019-11-23T21:01:02Z</cp:lastPrinted>
  <dcterms:created xsi:type="dcterms:W3CDTF">2019-02-24T21:04:05Z</dcterms:created>
  <dcterms:modified xsi:type="dcterms:W3CDTF">2019-11-24T00:36:21Z</dcterms:modified>
</cp:coreProperties>
</file>